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firstSheet="14" activeTab="29"/>
  </bookViews>
  <sheets>
    <sheet name="S-202" sheetId="1" r:id="rId1"/>
    <sheet name="S-203" sheetId="2" r:id="rId2"/>
    <sheet name="S-204" sheetId="3" r:id="rId3"/>
    <sheet name="JV - S-204 Details" sheetId="4" r:id="rId4"/>
    <sheet name="S-205" sheetId="5" r:id="rId5"/>
    <sheet name="S-207" sheetId="6" r:id="rId6"/>
    <sheet name="S-208" sheetId="7" r:id="rId7"/>
    <sheet name="S-209" sheetId="8" r:id="rId8"/>
    <sheet name="JV - S-209 Details" sheetId="9" r:id="rId9"/>
    <sheet name="S-210" sheetId="10" r:id="rId10"/>
    <sheet name="S-212" sheetId="11" r:id="rId11"/>
    <sheet name="S-214" sheetId="12" r:id="rId12"/>
    <sheet name="S-215" sheetId="13" r:id="rId13"/>
    <sheet name="S-216" sheetId="14" r:id="rId14"/>
    <sheet name="S-217 (revised)" sheetId="15" r:id="rId15"/>
    <sheet name="S-218" sheetId="16" r:id="rId16"/>
    <sheet name="S-224" sheetId="17" r:id="rId17"/>
    <sheet name="S-226" sheetId="18" r:id="rId18"/>
    <sheet name="S-229" sheetId="19" r:id="rId19"/>
    <sheet name="S-237" sheetId="20" r:id="rId20"/>
    <sheet name="S-240" sheetId="21" r:id="rId21"/>
    <sheet name="S-249" sheetId="22" r:id="rId22"/>
    <sheet name="S-250" sheetId="23" r:id="rId23"/>
    <sheet name="S-251" sheetId="24" r:id="rId24"/>
    <sheet name="S-252" sheetId="25" r:id="rId25"/>
    <sheet name="S-253" sheetId="26" r:id="rId26"/>
    <sheet name="S-254" sheetId="27" r:id="rId27"/>
    <sheet name="S-255" sheetId="28" r:id="rId28"/>
    <sheet name="S-256" sheetId="29" r:id="rId29"/>
    <sheet name="S-258" sheetId="30" r:id="rId30"/>
    <sheet name="S-260" sheetId="31" r:id="rId31"/>
    <sheet name="S-265" sheetId="32" r:id="rId32"/>
    <sheet name="S-267" sheetId="33" r:id="rId33"/>
    <sheet name="S-268" sheetId="34" r:id="rId34"/>
  </sheets>
  <definedNames/>
  <calcPr fullCalcOnLoad="1"/>
</workbook>
</file>

<file path=xl/sharedStrings.xml><?xml version="1.0" encoding="utf-8"?>
<sst xmlns="http://schemas.openxmlformats.org/spreadsheetml/2006/main" count="1857" uniqueCount="306">
  <si>
    <t>Appropriation Ceiling</t>
  </si>
  <si>
    <t>Beginning Cash Balance</t>
  </si>
  <si>
    <t>Revenues</t>
  </si>
  <si>
    <t>Expenditures</t>
  </si>
  <si>
    <t xml:space="preserve">Transfers </t>
  </si>
  <si>
    <t>Net Total Transfers</t>
  </si>
  <si>
    <t>Amount from Bond Proceeds</t>
  </si>
  <si>
    <t>Ending Cash Balance</t>
  </si>
  <si>
    <t>Amount Held in CODs, Escrow</t>
  </si>
  <si>
    <t xml:space="preserve"> Accounts, or Other Investments</t>
  </si>
  <si>
    <t>(actual)</t>
  </si>
  <si>
    <t>(estimated)</t>
  </si>
  <si>
    <t>Financial Data</t>
  </si>
  <si>
    <t>Department:</t>
  </si>
  <si>
    <t>Contact Name:</t>
  </si>
  <si>
    <t>Phone:</t>
  </si>
  <si>
    <t>Name of Fund:</t>
  </si>
  <si>
    <t>Legal Authority</t>
  </si>
  <si>
    <t>Fund type (MOF)</t>
  </si>
  <si>
    <t>Appropriation Acct. No.</t>
  </si>
  <si>
    <t>Intended Purpose:</t>
  </si>
  <si>
    <t>Source of Revenues:</t>
  </si>
  <si>
    <t>Prog ID(s):</t>
  </si>
  <si>
    <t>Current Program Activities/Allowable Expenses:</t>
  </si>
  <si>
    <t>Encumbrances</t>
  </si>
  <si>
    <t>Unencumbered Cash Balance</t>
  </si>
  <si>
    <t>Additional Information:</t>
  </si>
  <si>
    <t>FY 2016</t>
  </si>
  <si>
    <t>FY 2017</t>
  </si>
  <si>
    <t>FY 2018</t>
  </si>
  <si>
    <t>Variances:</t>
  </si>
  <si>
    <t>Amount Req. by Bond Covenants</t>
  </si>
  <si>
    <t>FY 2019</t>
  </si>
  <si>
    <t>Purpose of Proposed Ceiling Adjustment (if applicable):</t>
  </si>
  <si>
    <t xml:space="preserve">   List each net transfer in/out/ or projection in/out; list each account number</t>
  </si>
  <si>
    <t>FY 2020</t>
  </si>
  <si>
    <t>FY 2021</t>
  </si>
  <si>
    <t>FY 2022</t>
  </si>
  <si>
    <t>Land and Natural Resources</t>
  </si>
  <si>
    <t>LNR 153</t>
  </si>
  <si>
    <t xml:space="preserve">Federal - N </t>
  </si>
  <si>
    <t>Statewide Marine Fisheries Development</t>
  </si>
  <si>
    <t>Chapter 171-HRS</t>
  </si>
  <si>
    <t>David Sakoda</t>
  </si>
  <si>
    <t>808-587-0104</t>
  </si>
  <si>
    <t>Statewide Marine Fisheries Development  - there is a need to create more artificial fish shelters to provide more fishing opportunities for public enjoyment and recreational fishing in Hawaii.</t>
  </si>
  <si>
    <t>U.S Fish and Wildlife Service (CFDA No. 15.605</t>
  </si>
  <si>
    <t>U.S Fish and Wildlife Service (CFDA No. 15.605)</t>
  </si>
  <si>
    <t>Fides Doles</t>
  </si>
  <si>
    <t>587-2275</t>
  </si>
  <si>
    <t>Michael Fujimoto/Naomi Ahu</t>
  </si>
  <si>
    <t>LNR 401</t>
  </si>
  <si>
    <t>808-587-0085</t>
  </si>
  <si>
    <t>Sport Fishing Restoration Program Coordination</t>
  </si>
  <si>
    <t>Federal - N</t>
  </si>
  <si>
    <t>187A-9, HRS</t>
  </si>
  <si>
    <t>S-203-C (Parent Account)</t>
  </si>
  <si>
    <t xml:space="preserve">This fund was established to account for federal grant monies received from U.S. Department of Interior, Fish and Wildlife Service, Sport Fish Restoration </t>
  </si>
  <si>
    <t>Program, to provide coordination and oversight of HI's Sport Fish Restoration grant management processes in order to maintain the Department's program</t>
  </si>
  <si>
    <t>eligibility requirements.</t>
  </si>
  <si>
    <t>U.S. Department of Interior, Fish and Wildlife Service, Sport Fish Restoration Program Grant (CFDA 15.605)</t>
  </si>
  <si>
    <t>Salary and administrative costs for the coordination of the Statewide Sport Fish Restoration Program; establish and maintain effective management</t>
  </si>
  <si>
    <t>and oversight controls adequate to meet Program requirements for participating in the SFR Program.</t>
  </si>
  <si>
    <t xml:space="preserve">Effective FY18, 75% of the salary of the Accountant was charged to this grant.  Also,  the decrease of expenditures in FY17 was </t>
  </si>
  <si>
    <t>due to payroll that should have been reclassified to federal but was not.</t>
  </si>
  <si>
    <t>Michael Fujimoto/Anette Tagawa</t>
  </si>
  <si>
    <t>Freshwater Fisheries Research and Surveys</t>
  </si>
  <si>
    <t>S-251-C (Sub-Account)</t>
  </si>
  <si>
    <t xml:space="preserve">This fund was established to account for federal grant monies received from U.S. Department of Interior, Fish and Wildlife Service, for coordination of the </t>
  </si>
  <si>
    <t xml:space="preserve">Statewide Sport Fish Restoration (Dingell-Johnson) Program,  which includes projects in development and operation, research, surveys and inventories, </t>
  </si>
  <si>
    <t xml:space="preserve">technical guidance, aquatic resources education and boating access in the freshwater, and estuarine and marine areas. </t>
  </si>
  <si>
    <t>Salary and administrative costs for the coordination of the Statewide Sport Fish Restoration Program; maintaining State eligibility, maximizing</t>
  </si>
  <si>
    <t>obligations; submitting all grant documents and annual reports; assuring Federal, State and County compliances.</t>
  </si>
  <si>
    <t>The decrease of expenditures in FY17 was due to payroll that should have been reclassified to federal but was not.</t>
  </si>
  <si>
    <t>Michael Fujimoto/Glenn Higashi</t>
  </si>
  <si>
    <t>Freshwater Technical Guidance</t>
  </si>
  <si>
    <t>S-252-C (Sub-Account)</t>
  </si>
  <si>
    <t>Program, for the purpose of providing freshwater technical guidance.</t>
  </si>
  <si>
    <t>Salary and operational costs to review environmental impact statements, permit applications, legislation, investigate fish kills, provide environmental</t>
  </si>
  <si>
    <t xml:space="preserve">guidance to State, County and private agencies to mitigate freshwater environmental disturbances. </t>
  </si>
  <si>
    <t>Michael Fujimoto/Kathy Gewecke</t>
  </si>
  <si>
    <t>Marine Technical Guidance</t>
  </si>
  <si>
    <t>S-253-C (Sub-Account)</t>
  </si>
  <si>
    <t>This fund was established to account for federal grant monies received from U.S. Department of Interior, Fish and Wildlife Service, Sport Fish Restoration Program, for the purpose of providing marine technical guidance.</t>
  </si>
  <si>
    <t xml:space="preserve">Salary and operational costs to review environmental impact statements, permit applications, legislation, investigate fish kills, provide environmental guidance to State, County and private agencies to mitigate environmental disturbances. </t>
  </si>
  <si>
    <t>Funds received in FY19 decreased by 20%, consequently decreasing expenditures.</t>
  </si>
  <si>
    <t>Kim Peyton/Glenn Higashi</t>
  </si>
  <si>
    <t>Statewide Marine Research and Surveys</t>
  </si>
  <si>
    <t>S-254-C (Sub-Account)</t>
  </si>
  <si>
    <t>This fund was established to account for federal grant monies received from U.S. Department of Interior, Fish and Wildlife Service, Sport Fish Restoration Program, to conduct statewide marine research and survey projects.</t>
  </si>
  <si>
    <t xml:space="preserve">Salary and operational costs to conduct marine research and surveys to improve recreational fishing, e.g. investigations of estuarine habitats, bottomfish movements, and development and improvement of an aquatic resources database. </t>
  </si>
  <si>
    <t>Funds received in FY19 decreased by 13%, consequently decreasing expenditures.</t>
  </si>
  <si>
    <t>Randy Honebrink</t>
  </si>
  <si>
    <t>808-587-0111</t>
  </si>
  <si>
    <t>Aquatic Resources Education</t>
  </si>
  <si>
    <t>S-255-C (Sub-Account)</t>
  </si>
  <si>
    <t>This fund was established to account for federal grant monies received from the U.S. Department of Interior, Fish and Wildlife Service, Sport Fish Restoration (Dingell-Johnson) Program, to conduct a statewide aquatic resources education project.</t>
  </si>
  <si>
    <t>Salary and operational costs to perform education and outreach: conducting fishing education classes, teacher's workshops, educational presentations, public service announcements, displays at appropriate events, presentations to fishing clubs, civic groups, disbuting printed materials related to marine and freshwater resources and watershed-based approaches to fisheries management.</t>
  </si>
  <si>
    <t xml:space="preserve">Various educational projects were conducted resulted to payroll increase (FY17). </t>
  </si>
  <si>
    <t>S-260-C</t>
  </si>
  <si>
    <t>LNR 402</t>
  </si>
  <si>
    <t>Forests and Wildlife Resources</t>
  </si>
  <si>
    <t>Act 200, SLH 2003</t>
  </si>
  <si>
    <t>S-204-C (Parent Account)</t>
  </si>
  <si>
    <t>This fund was established to account for federal grant monies received from U.S. Department of Interior, Fish and Wildlife Service for the implementation</t>
  </si>
  <si>
    <t>of Hawaii Non-Game Management Program.</t>
  </si>
  <si>
    <t>U.S. Department of Agriculture, U.S. Forest Service and U.S. Department of Interior, Fish and Wildlife Service</t>
  </si>
  <si>
    <t>Grants closed FY 17</t>
  </si>
  <si>
    <t>See Attached</t>
  </si>
  <si>
    <t>Program ID</t>
  </si>
  <si>
    <t>MOF</t>
  </si>
  <si>
    <t>Fund</t>
  </si>
  <si>
    <t>FY</t>
  </si>
  <si>
    <t>Account</t>
  </si>
  <si>
    <t>Function</t>
  </si>
  <si>
    <t>Net Amount</t>
  </si>
  <si>
    <t>Trans Type</t>
  </si>
  <si>
    <t>Trans Code</t>
  </si>
  <si>
    <t>Doc No</t>
  </si>
  <si>
    <t>Doc Sfx</t>
  </si>
  <si>
    <t>Doc Date</t>
  </si>
  <si>
    <t>LNR402</t>
  </si>
  <si>
    <t>N</t>
  </si>
  <si>
    <t>S</t>
  </si>
  <si>
    <t>DF</t>
  </si>
  <si>
    <t>JRNL</t>
  </si>
  <si>
    <t>00JS4816</t>
  </si>
  <si>
    <t>00JS5074</t>
  </si>
  <si>
    <t>Lainie Berry</t>
  </si>
  <si>
    <t>(808) 587-4158</t>
  </si>
  <si>
    <t>Non-appropriated</t>
  </si>
  <si>
    <t>S-212-C (Non-Appropriated)</t>
  </si>
  <si>
    <t xml:space="preserve"> </t>
  </si>
  <si>
    <t>Kiwikiu Recovery, habitat restoration and reintroductions</t>
  </si>
  <si>
    <t xml:space="preserve">Source of Revenues: </t>
  </si>
  <si>
    <t>US Fish and Wildlife Service</t>
  </si>
  <si>
    <t xml:space="preserve">Current Program Activities/Allowable Expenses:  </t>
  </si>
  <si>
    <t>Habitat restoration and kiwikiu reintroductions</t>
  </si>
  <si>
    <t>Non-Appropriated</t>
  </si>
  <si>
    <t>S-237-C (Non-Appropriated)</t>
  </si>
  <si>
    <t>Lidar analysis and Nest Collection of Kakakiki and Akakee (Kauai)</t>
  </si>
  <si>
    <t>Afsheen A Siddiqi</t>
  </si>
  <si>
    <t>(808) 587-0163</t>
  </si>
  <si>
    <t>Wildlife Non-Game Management Program</t>
  </si>
  <si>
    <t>Act 134, SLH 2013</t>
  </si>
  <si>
    <t>S-256-C (Sub-Account)</t>
  </si>
  <si>
    <t xml:space="preserve">This fund was established to account for federal grant monies received from U.S. Department of Interior, Fish &amp; Wildlife Service, Hawaii Pittman </t>
  </si>
  <si>
    <t>Robertson's Wildlife Restoration Grant Program - Nongame Management Program - to manage, preserve and protect native fauna and their habitats.</t>
  </si>
  <si>
    <t xml:space="preserve">Current Program Activities/Allowable Expenses: </t>
  </si>
  <si>
    <t>Wildlife non-game management program activities (habitat management, predator control, invasive species control, wildlife infrustructure and equipment)</t>
  </si>
  <si>
    <t>JS4816, 5/6/19</t>
  </si>
  <si>
    <t>S-258-C (Sub-Account)</t>
  </si>
  <si>
    <t xml:space="preserve">This fund was established to account for federal grant monies received from U.S. Department of Interior, Fish &amp; Wildlife Service, State Wildlife </t>
  </si>
  <si>
    <t>Grant Program - to manage, preserve and protect native fauna and their habitats as detailed in the Hawaii State Wildlife Action Plan.</t>
  </si>
  <si>
    <t>State Wildlife Grant Program (habitat management, predator control, invasive species control, wildlife infrustructure and equipment)</t>
  </si>
  <si>
    <t>Captive Propagation of the Endangered Akakee and Akakiki</t>
  </si>
  <si>
    <t>S-265-C (Non-Appropriated)</t>
  </si>
  <si>
    <t>None</t>
  </si>
  <si>
    <t>Neal Fujii</t>
  </si>
  <si>
    <t>LNR 404</t>
  </si>
  <si>
    <t>587-0264</t>
  </si>
  <si>
    <t>Water Audits of Public Water Systems</t>
  </si>
  <si>
    <t>Federal Fund - N</t>
  </si>
  <si>
    <t>Act 169, Session Laws of Hawaii 2016</t>
  </si>
  <si>
    <t>S-217-C</t>
  </si>
  <si>
    <t>Implementation of a standardized water audits of public water systems in accordance with the method adopted by the American Water Works</t>
  </si>
  <si>
    <t>Associaton's Water Audits and Loss Control Programs, Manual of Water Supply Practices - M36, as amended.</t>
  </si>
  <si>
    <t xml:space="preserve">$600,000 (Federal Funds) </t>
  </si>
  <si>
    <t>Establishment by the Commission on Water Resource Management of a five-year program to provide technical assistance to public water systems to</t>
  </si>
  <si>
    <t>conduct standardized water audits of public water systems in accordance with the method adopted by the American Water Works Association's Water</t>
  </si>
  <si>
    <t>Audits and Loss Control Programs, Manual of Water Supply Practices - M36, as amended.</t>
  </si>
  <si>
    <t xml:space="preserve">Funds appropriated used to establish and implement the program to conduct standardized water audits of public water systems. </t>
  </si>
  <si>
    <t>Variance in Revenues between FY 2017 &amp; FY 2018 due to deliverables in contract &amp; payment schedule.</t>
  </si>
  <si>
    <t>Variance in Revenues between FY 2018 &amp; FY 2019 due to differences in compensation for deliverables in contract &amp; payment schedule.</t>
  </si>
  <si>
    <t>Variance in Revenues between FY 2019 &amp; FY 2020 due to differences in compensation for deliverables in contract &amp; payment schedule.</t>
  </si>
  <si>
    <t xml:space="preserve">Variance in Revenues between FY 2020 &amp; FY 2021 due to expected contract completion &amp; remaining funds being spent down in FY 2020. </t>
  </si>
  <si>
    <t>Variance in Expenditures between FY 2017 &amp; FY 2018 due to deliverables in contract &amp; payment schedule.</t>
  </si>
  <si>
    <t>Variance in Expenditures between FY 2018 &amp; FY 2019 due to differences in compensation for deliverables in contract &amp; payment schedule.</t>
  </si>
  <si>
    <t>Variance in Expenditures between FY 2019 &amp; FY 2020 due to differences in compensation for deliverables in contract &amp; payment schedule.</t>
  </si>
  <si>
    <t>Variance in Expenditures between FY 2020 &amp; FY 2021 due to expected contract completion &amp; remaining funds being spent down in FY 2020.</t>
  </si>
  <si>
    <t>Jamie Shindo</t>
  </si>
  <si>
    <t>LNR 405</t>
  </si>
  <si>
    <t>587-0066</t>
  </si>
  <si>
    <t>Conservation &amp; Resources Enforcement</t>
  </si>
  <si>
    <t>Act 78, SLH 2011</t>
  </si>
  <si>
    <t>S-205-C (Parent Account)</t>
  </si>
  <si>
    <t>This fund was established to account for federal grant monies received from U.S. Department of Interior, Fish and Wildlife Service, for the implementation</t>
  </si>
  <si>
    <t>of a Statewide Hunter Safety Training Program.</t>
  </si>
  <si>
    <t>U.S. Department of Interior, Fish and Wildlife Service</t>
  </si>
  <si>
    <t>Conduct statewide certification courses, seminars, and advanced training in hunter education, which include responsibility, conservation and outdoor</t>
  </si>
  <si>
    <t xml:space="preserve">safety.  Issue completion certificates and exemption letters. </t>
  </si>
  <si>
    <t>This is a parent account.</t>
  </si>
  <si>
    <t>HI Hunter Education Grant</t>
  </si>
  <si>
    <t>S-208-C (Sub-Account)</t>
  </si>
  <si>
    <t>Hawaii Shooting Range Development</t>
  </si>
  <si>
    <t>Act 134, SLH 2013/Non-Appropriated</t>
  </si>
  <si>
    <t>S-210-C (Non-Appropriated)</t>
  </si>
  <si>
    <t>and construction of shooting range facilities.</t>
  </si>
  <si>
    <t>Land acquisition, coordination, planning and design of shooting range facilities.</t>
  </si>
  <si>
    <t>Increase in Revenues and Expenditures in FY2020 is due to ongoing planning and design of Shooting Range on Kauai.  Performance period</t>
  </si>
  <si>
    <t>for current phase of shooting range development ends FY2020, when current claims are expected to be expended.</t>
  </si>
  <si>
    <t>Emma Yuen</t>
  </si>
  <si>
    <t>LNR 407</t>
  </si>
  <si>
    <t>(808) 587-4170</t>
  </si>
  <si>
    <t>Protection and Restoration of Laupahoehoe Forest</t>
  </si>
  <si>
    <t xml:space="preserve">Federal Funds - N </t>
  </si>
  <si>
    <t>S-215-C (Non-Appropriated)</t>
  </si>
  <si>
    <t>This fund was established to receive and expend federal grant monies for protection and restoration of Laupahoehoe Forest.</t>
  </si>
  <si>
    <t>U.S, Department of the Interior, Fish &amp; Wildlife Service</t>
  </si>
  <si>
    <t>All expenses relating to the implementation  of Federal Grant approved projects - protection and restoration of Laupahoehoe Forest.</t>
  </si>
  <si>
    <t xml:space="preserve">Variance between FY 19 &amp; 20 in revenues and expenditures is due to encumbrances paid the following year. </t>
  </si>
  <si>
    <t>David Sischo</t>
  </si>
  <si>
    <t>(808) 587-0033</t>
  </si>
  <si>
    <t>S-216-C (Non-Appropriated)</t>
  </si>
  <si>
    <t>This fund was established to receive and expend federal grant monies for conservation of rare and endangered land snails on the islands of Maui, Molokai, and Lanai</t>
  </si>
  <si>
    <t>All expenses relating to the implementation  of Federal Grant approved projects - conservation of rare and endangered land snails on the islands of Maui, Molokai, and Lanai.</t>
  </si>
  <si>
    <t>Cynthia King</t>
  </si>
  <si>
    <t>587-0019</t>
  </si>
  <si>
    <t>S-218-C (Non-Appropriated)</t>
  </si>
  <si>
    <t>This fund was established to receive and expend federal grant monies - recovering yellow-faced bees.</t>
  </si>
  <si>
    <t>All expenses relating to the implementation  of Federal Grant approved projects - endangared plant protection within the the natural and watersheds statewide.</t>
  </si>
  <si>
    <t>Variance between FY 19 &amp; 20 in revenues and expenditures is due to encumbrances paid the following year. The grant is ending 12/31/19.</t>
  </si>
  <si>
    <t>Ex SITU and in SITU Tree Snail Recovery</t>
  </si>
  <si>
    <t>S-226-C (Non-Appropriated)</t>
  </si>
  <si>
    <t>This fund was established to receive and expend federal grant monies - Ex SITU and in SITU Tree Snail Recovery</t>
  </si>
  <si>
    <t>All expenses relating to the implementation  of Federal Grant approved projects - Ex SITU and in SITU Tree Snail Recovery</t>
  </si>
  <si>
    <t>Restoring Moth Pollination Services</t>
  </si>
  <si>
    <t>S-229-C (Non-Appropriated)</t>
  </si>
  <si>
    <t>This fund was established to receive and expend federal grant monies - restoring moth pollination services.</t>
  </si>
  <si>
    <t>All expenses relating to the implementation  of Federal Grant approved projects - restoring moth pollination services</t>
  </si>
  <si>
    <t>587-4170</t>
  </si>
  <si>
    <t>A162/SL 09, A164/SL 11, A106/SL 12</t>
  </si>
  <si>
    <t>S-240-C (Parent Account)</t>
  </si>
  <si>
    <t>This fund is established to account for federal  grant monies from U.S. Dept. of Interior Fish and Wildlife Service for the implementation of various programs.</t>
  </si>
  <si>
    <t>Federal Grants from U.S. Department of the Interior, Fish and Wildlife Service</t>
  </si>
  <si>
    <t>All expenses relating to the implementation of Federal Grants within the natural areas and watersheds Statewide.</t>
  </si>
  <si>
    <t>Endangered Tree-Snail Species in Koolau</t>
  </si>
  <si>
    <t>S-267-C (Non-Appropriated)</t>
  </si>
  <si>
    <t>This fund was established to receive and expend federal grant monies - Endangered Tree-Snail Species in Koolau.</t>
  </si>
  <si>
    <t>All expenses relating to the implementation  of Federal Grant approved projects - Endangered Tree-Snail Species in Koolau</t>
  </si>
  <si>
    <t>(808) 587-0019</t>
  </si>
  <si>
    <t>Picture-Wing Fly Habitat Enhancement and Population Reintroduction on Oahu</t>
  </si>
  <si>
    <t>S-268-C (Non-Appropriated)</t>
  </si>
  <si>
    <t>This fund was established to receive and expend federal grant monies - Picture-Wing Fly Habitat Enhancement and Population Reintroduction on Oahu</t>
  </si>
  <si>
    <t>All expenses relating to the implementation  of Federal Grant approved projects - Picture-Wing Fly Habitat Enhancement and Population Reintroduction on Oahu</t>
  </si>
  <si>
    <t>Kevin Yim</t>
  </si>
  <si>
    <t>LNR 801</t>
  </si>
  <si>
    <t>587-1979</t>
  </si>
  <si>
    <t>Recreational Boating Access Grant</t>
  </si>
  <si>
    <t>Section 248-8, HRS</t>
  </si>
  <si>
    <t>S-249</t>
  </si>
  <si>
    <t>This fund receives grant money from the Federal Fish and Wildlife Service.</t>
  </si>
  <si>
    <t>Reimbursement from the Department of Fish and Wildlife Service.</t>
  </si>
  <si>
    <t>To provide funds to improve boating access for the general public.</t>
  </si>
  <si>
    <t>Recreational Boating Safety Program</t>
  </si>
  <si>
    <t xml:space="preserve">This fund was established to account for federal grant monies received from the U.S. Coast Guard to conduct a State Recreational Boating Safety program. </t>
  </si>
  <si>
    <t>United States Coast Guard</t>
  </si>
  <si>
    <t xml:space="preserve">Conducting public education in boating safety; enforcing boating safety rules on the water and small boat harbors; and maintaining navigational aids. </t>
  </si>
  <si>
    <t xml:space="preserve">DOBOR will attempt to increase the amount it </t>
  </si>
  <si>
    <t>Michael Fujimoto/Paul Murakawa</t>
  </si>
  <si>
    <t>LNR 805</t>
  </si>
  <si>
    <t>808-587-0085/808-253-9826</t>
  </si>
  <si>
    <t>S-207-C (Parent Account)</t>
  </si>
  <si>
    <t>This fund was established to account for federal grant monies received from the U.S. Department of Interior, Fish and Wildlife Service, Sport Fish Restoration Program, for the purpose of marine research and surveys.</t>
  </si>
  <si>
    <t>U.S. Department of Interior, Fish and Wildlife Service, Sportfish Restoration Grant (CFDA 15.605)</t>
  </si>
  <si>
    <t>Staff and operating costs necessary to monitor recreational fishing success and harvest levels with creel censuses, conduct ulua movement patterns study and life histories of marine fishes, and evaluate the effectiveness of bottomfish restricted fishing areas.</t>
  </si>
  <si>
    <t>Brian Neilson</t>
  </si>
  <si>
    <t>808-587-0100</t>
  </si>
  <si>
    <t>Section 187A-9, HRS</t>
  </si>
  <si>
    <t>S-214-C (Sub-Account)</t>
  </si>
  <si>
    <t>This fund was established to account for federal grant monies received from the U.S. Department of Interior, Fish and Wildlife Service, Sport Fish</t>
  </si>
  <si>
    <t xml:space="preserve"> Restoration Program, for the purpose of conducting statewide marine fisheries development activities.</t>
  </si>
  <si>
    <t>Staff and operating costs necessary to obtain permits for new artificial reef sites as well as existing sites and add additional structures to provide additonal habitat and evaluate the effectiveness of added structures.</t>
  </si>
  <si>
    <t>Michael Fujimoto/Rodney Young</t>
  </si>
  <si>
    <t>808-587-0085/</t>
  </si>
  <si>
    <t>Statewide Freshwater Fisheries Development</t>
  </si>
  <si>
    <t>S-224-C (Sub Account)</t>
  </si>
  <si>
    <t>This fund was established to account for federal grant monies received from the U.S. Department of Interior, Fish and Wildlife Service, Sport Fish Restoration Program, for the purpose of conducting freshwater fisheries development projects.</t>
  </si>
  <si>
    <t>Salaries and operating expenses to manage and evaluate the effectiveness of the freshwater public fishing areas and fishery management areas; stock, monitor and assess trout fishing at Kokee, Kauai, Public Fishing Area</t>
  </si>
  <si>
    <t>Alan Downer</t>
  </si>
  <si>
    <t>LNR 802</t>
  </si>
  <si>
    <t>692-8015</t>
  </si>
  <si>
    <t>Hawaii Historic Preservation Special Fund</t>
  </si>
  <si>
    <t>Federal Fund</t>
  </si>
  <si>
    <t>S-209-C</t>
  </si>
  <si>
    <t>This fund was established to account for federal grant monies received from the U.S. Department of Interior, National Park Service, to administer the Federal Historic Preservation Grant-in-Aid projects.</t>
  </si>
  <si>
    <t>U.S. Department of Interior, National Park Service</t>
  </si>
  <si>
    <t>Review development projects for their impacts on historic properties; inventory, register and protect historic properties; inform and educate the public with regards to Hawaii's heritage and protect historic preservation concerns; prepare the State Historic Preservation Functional Plan and other preservation plans, especially regional syntheses; and manage select historic properties.</t>
  </si>
  <si>
    <t>00JM6830, 6/10/19</t>
  </si>
  <si>
    <t>FY 19 S-209 Cash Transfer</t>
  </si>
  <si>
    <t>LNR802</t>
  </si>
  <si>
    <t>KEA</t>
  </si>
  <si>
    <t>00JM6830</t>
  </si>
  <si>
    <t>00JS5840</t>
  </si>
  <si>
    <t>Statewide Marine Research &amp; Survey</t>
  </si>
  <si>
    <t>Construct a shade structure to extend the serviceable life and reduce maintenance on the 23' Tern Cat Catamaran Hull Boat with trailer.</t>
  </si>
  <si>
    <t>No Activity.  Permit to build was not issued.  Grant not feasible.</t>
  </si>
  <si>
    <t>Act 53, SLH 2018</t>
  </si>
  <si>
    <t>S-202-C</t>
  </si>
  <si>
    <t>Kiwikiw Recovery: Restoration-Reintroduction</t>
  </si>
  <si>
    <t>Conservation: Rare-Endangered Land Snail - Maui nui</t>
  </si>
  <si>
    <t>Recovering Yellow-Faced Bees</t>
  </si>
  <si>
    <t>Lidar Analysis and Nest Collection</t>
  </si>
  <si>
    <t>Natural Area Reserves &amp; Watershed MGMT</t>
  </si>
  <si>
    <t>S-250-C</t>
  </si>
  <si>
    <t>State Wildlife Grant Program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</si>
</sst>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11"/>
      <color indexed="8"/>
      <name val="Calibri"/>
      <family val="2"/>
    </font>
    <font>
      <b/>
      <sz val="10"/>
      <name val="Arial"/>
      <family val="2"/>
    </font>
    <font>
      <sz val="8"/>
      <name val="Arial"/>
      <family val="2"/>
    </font>
    <font>
      <u val="single"/>
      <sz val="10"/>
      <name val="Arial"/>
      <family val="2"/>
    </font>
    <font>
      <b/>
      <sz val="11"/>
      <color indexed="8"/>
      <name val="Calibri"/>
      <family val="2"/>
    </font>
    <font>
      <sz val="10"/>
      <color indexed="8"/>
      <name val="Arial"/>
      <family val="2"/>
    </font>
    <font>
      <u val="single"/>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right style="thin"/>
      <top style="thin"/>
      <bottom/>
    </border>
    <border>
      <left/>
      <right style="thin"/>
      <top/>
      <bottom style="thin"/>
    </border>
    <border>
      <left style="thin"/>
      <right/>
      <top style="thin"/>
      <bottom/>
    </border>
    <border>
      <left style="thin"/>
      <right/>
      <top/>
      <bottom style="thin"/>
    </border>
    <border>
      <left style="thin"/>
      <right/>
      <top style="thin"/>
      <bottom style="thin"/>
    </border>
    <border>
      <left style="thin"/>
      <right style="thin"/>
      <top style="thin"/>
      <bottom style="thin"/>
    </border>
    <border>
      <left/>
      <right/>
      <top/>
      <bottom style="thin"/>
    </border>
    <border>
      <left/>
      <right/>
      <top style="thin"/>
      <bottom style="thin"/>
    </border>
    <border>
      <left style="thin"/>
      <right/>
      <top/>
      <bottom/>
    </border>
    <border>
      <left/>
      <right style="thin"/>
      <top/>
      <bottom/>
    </border>
    <border>
      <left style="thin"/>
      <right style="thin"/>
      <top/>
      <bottom style="thin"/>
    </border>
    <border>
      <left style="thin"/>
      <right style="thin"/>
      <top style="thin"/>
      <bottom/>
    </border>
    <border>
      <left/>
      <right/>
      <top style="thin"/>
      <bottom/>
    </border>
    <border>
      <left/>
      <right/>
      <top style="thin"/>
      <bottom style="medium"/>
    </border>
    <border>
      <left/>
      <right/>
      <top style="thin"/>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1">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38" fontId="0" fillId="33" borderId="16" xfId="0" applyNumberFormat="1" applyFill="1" applyBorder="1" applyAlignment="1">
      <alignment/>
    </xf>
    <xf numFmtId="38" fontId="0" fillId="0" borderId="16" xfId="0" applyNumberFormat="1" applyFill="1" applyBorder="1" applyAlignment="1">
      <alignment/>
    </xf>
    <xf numFmtId="0" fontId="0" fillId="34" borderId="0" xfId="0" applyFill="1" applyAlignment="1">
      <alignment/>
    </xf>
    <xf numFmtId="0" fontId="0" fillId="34" borderId="0" xfId="0" applyFill="1" applyBorder="1" applyAlignment="1">
      <alignment/>
    </xf>
    <xf numFmtId="0" fontId="0" fillId="34" borderId="0" xfId="56" applyFill="1">
      <alignment/>
      <protection/>
    </xf>
    <xf numFmtId="0" fontId="0" fillId="34" borderId="0" xfId="56" applyFont="1" applyFill="1">
      <alignment/>
      <protection/>
    </xf>
    <xf numFmtId="0" fontId="0" fillId="34" borderId="0" xfId="0" applyFont="1" applyFill="1" applyAlignment="1">
      <alignment/>
    </xf>
    <xf numFmtId="0" fontId="0" fillId="34" borderId="17" xfId="56" applyFill="1" applyBorder="1">
      <alignment/>
      <protection/>
    </xf>
    <xf numFmtId="0" fontId="0" fillId="34" borderId="0" xfId="56" applyFill="1" applyBorder="1">
      <alignment/>
      <protection/>
    </xf>
    <xf numFmtId="0" fontId="0" fillId="34" borderId="0" xfId="56" applyFill="1" applyAlignment="1">
      <alignment horizontal="right"/>
      <protection/>
    </xf>
    <xf numFmtId="0" fontId="0" fillId="34" borderId="17" xfId="56" applyFont="1" applyFill="1" applyBorder="1">
      <alignment/>
      <protection/>
    </xf>
    <xf numFmtId="0" fontId="0" fillId="34" borderId="18" xfId="56" applyFont="1" applyFill="1" applyBorder="1">
      <alignment/>
      <protection/>
    </xf>
    <xf numFmtId="0" fontId="0" fillId="34" borderId="18" xfId="56" applyFill="1" applyBorder="1">
      <alignment/>
      <protection/>
    </xf>
    <xf numFmtId="0" fontId="0" fillId="34" borderId="0" xfId="56" applyFill="1" applyAlignment="1">
      <alignment vertical="top"/>
      <protection/>
    </xf>
    <xf numFmtId="0" fontId="0" fillId="34" borderId="17" xfId="56" applyFill="1" applyBorder="1" applyAlignment="1">
      <alignment vertical="top"/>
      <protection/>
    </xf>
    <xf numFmtId="0" fontId="0" fillId="34" borderId="0" xfId="56" applyFill="1" applyBorder="1" applyAlignment="1">
      <alignment vertical="top"/>
      <protection/>
    </xf>
    <xf numFmtId="0" fontId="0" fillId="34" borderId="0" xfId="56" applyFill="1" applyAlignment="1">
      <alignment horizontal="right" vertical="top"/>
      <protection/>
    </xf>
    <xf numFmtId="0" fontId="0" fillId="34" borderId="17" xfId="56" applyFont="1" applyFill="1" applyBorder="1" applyAlignment="1">
      <alignment vertical="top"/>
      <protection/>
    </xf>
    <xf numFmtId="0" fontId="0" fillId="34" borderId="18" xfId="56" applyFont="1" applyFill="1" applyBorder="1" applyAlignment="1">
      <alignment vertical="top"/>
      <protection/>
    </xf>
    <xf numFmtId="0" fontId="0" fillId="34" borderId="18" xfId="56" applyFill="1" applyBorder="1" applyAlignment="1">
      <alignment vertical="top"/>
      <protection/>
    </xf>
    <xf numFmtId="1" fontId="6" fillId="34" borderId="0" xfId="56" applyNumberFormat="1" applyFont="1" applyFill="1" applyBorder="1" applyAlignment="1">
      <alignment vertical="top"/>
      <protection/>
    </xf>
    <xf numFmtId="0" fontId="0" fillId="34" borderId="0" xfId="56" applyFont="1" applyFill="1" applyAlignment="1">
      <alignment vertical="top"/>
      <protection/>
    </xf>
    <xf numFmtId="1" fontId="6" fillId="34" borderId="0" xfId="56" applyNumberFormat="1" applyFont="1" applyFill="1" applyBorder="1" applyAlignment="1">
      <alignment/>
      <protection/>
    </xf>
    <xf numFmtId="0" fontId="0" fillId="0" borderId="0" xfId="0" applyFont="1" applyAlignment="1">
      <alignment/>
    </xf>
    <xf numFmtId="0" fontId="0" fillId="0" borderId="0" xfId="56">
      <alignment/>
      <protection/>
    </xf>
    <xf numFmtId="0" fontId="0" fillId="33" borderId="17" xfId="56" applyFill="1" applyBorder="1">
      <alignment/>
      <protection/>
    </xf>
    <xf numFmtId="0" fontId="0" fillId="33" borderId="15" xfId="56" applyFill="1" applyBorder="1">
      <alignment/>
      <protection/>
    </xf>
    <xf numFmtId="0" fontId="0" fillId="33" borderId="10" xfId="56" applyFill="1" applyBorder="1">
      <alignment/>
      <protection/>
    </xf>
    <xf numFmtId="38" fontId="0" fillId="33" borderId="16" xfId="56" applyNumberFormat="1" applyFill="1" applyBorder="1">
      <alignment/>
      <protection/>
    </xf>
    <xf numFmtId="38" fontId="0" fillId="35" borderId="16" xfId="56" applyNumberFormat="1" applyFill="1" applyBorder="1">
      <alignment/>
      <protection/>
    </xf>
    <xf numFmtId="38" fontId="0" fillId="0" borderId="16" xfId="56" applyNumberFormat="1" applyFill="1" applyBorder="1">
      <alignment/>
      <protection/>
    </xf>
    <xf numFmtId="0" fontId="0" fillId="33" borderId="19" xfId="56" applyFill="1" applyBorder="1">
      <alignment/>
      <protection/>
    </xf>
    <xf numFmtId="0" fontId="0" fillId="33" borderId="20" xfId="56" applyFill="1" applyBorder="1">
      <alignment/>
      <protection/>
    </xf>
    <xf numFmtId="38" fontId="0" fillId="33" borderId="12" xfId="56" applyNumberFormat="1" applyFill="1" applyBorder="1">
      <alignment/>
      <protection/>
    </xf>
    <xf numFmtId="38" fontId="0" fillId="33" borderId="21" xfId="56" applyNumberFormat="1" applyFill="1" applyBorder="1">
      <alignment/>
      <protection/>
    </xf>
    <xf numFmtId="0" fontId="0" fillId="33" borderId="11" xfId="56" applyFill="1" applyBorder="1">
      <alignment/>
      <protection/>
    </xf>
    <xf numFmtId="38" fontId="0" fillId="33" borderId="20" xfId="56" applyNumberFormat="1" applyFill="1" applyBorder="1">
      <alignment/>
      <protection/>
    </xf>
    <xf numFmtId="38" fontId="0" fillId="33" borderId="22" xfId="56" applyNumberFormat="1" applyFill="1" applyBorder="1">
      <alignment/>
      <protection/>
    </xf>
    <xf numFmtId="0" fontId="0" fillId="33" borderId="23" xfId="56" applyFill="1" applyBorder="1">
      <alignment/>
      <protection/>
    </xf>
    <xf numFmtId="38" fontId="0" fillId="33" borderId="23" xfId="56" applyNumberFormat="1" applyFill="1" applyBorder="1">
      <alignment/>
      <protection/>
    </xf>
    <xf numFmtId="0" fontId="4" fillId="33" borderId="17" xfId="56" applyFont="1" applyFill="1" applyBorder="1">
      <alignment/>
      <protection/>
    </xf>
    <xf numFmtId="38" fontId="0" fillId="0" borderId="17" xfId="56" applyNumberFormat="1" applyFill="1" applyBorder="1">
      <alignment/>
      <protection/>
    </xf>
    <xf numFmtId="38" fontId="0" fillId="33" borderId="17" xfId="56" applyNumberFormat="1" applyFill="1" applyBorder="1">
      <alignment/>
      <protection/>
    </xf>
    <xf numFmtId="0" fontId="0" fillId="33" borderId="13" xfId="56" applyFont="1" applyFill="1" applyBorder="1">
      <alignment/>
      <protection/>
    </xf>
    <xf numFmtId="38" fontId="0" fillId="0" borderId="21" xfId="56" applyNumberFormat="1" applyFill="1" applyBorder="1">
      <alignment/>
      <protection/>
    </xf>
    <xf numFmtId="0" fontId="0" fillId="33" borderId="13" xfId="56" applyFill="1" applyBorder="1">
      <alignment/>
      <protection/>
    </xf>
    <xf numFmtId="0" fontId="0" fillId="33" borderId="14" xfId="56" applyFill="1" applyBorder="1">
      <alignment/>
      <protection/>
    </xf>
    <xf numFmtId="0" fontId="0" fillId="33" borderId="12" xfId="56" applyFill="1" applyBorder="1">
      <alignment/>
      <protection/>
    </xf>
    <xf numFmtId="0" fontId="39" fillId="0" borderId="17" xfId="56" applyFont="1" applyBorder="1" applyAlignment="1">
      <alignment horizontal="center" vertical="top" wrapText="1"/>
      <protection/>
    </xf>
    <xf numFmtId="0" fontId="0" fillId="0" borderId="0" xfId="56" applyAlignment="1">
      <alignment vertical="top"/>
      <protection/>
    </xf>
    <xf numFmtId="0" fontId="0" fillId="0" borderId="0" xfId="56" applyAlignment="1">
      <alignment horizontal="center" vertical="top"/>
      <protection/>
    </xf>
    <xf numFmtId="14" fontId="0" fillId="0" borderId="0" xfId="56" applyNumberFormat="1" applyAlignment="1">
      <alignment vertical="top"/>
      <protection/>
    </xf>
    <xf numFmtId="0" fontId="33" fillId="0" borderId="0" xfId="52" applyAlignment="1">
      <alignment/>
    </xf>
    <xf numFmtId="0" fontId="0" fillId="34" borderId="0" xfId="56" applyFont="1" applyFill="1" applyProtection="1">
      <alignment/>
      <protection/>
    </xf>
    <xf numFmtId="0" fontId="0" fillId="34" borderId="0" xfId="56" applyFont="1" applyFill="1" applyAlignment="1" applyProtection="1">
      <alignment vertical="top"/>
      <protection/>
    </xf>
    <xf numFmtId="38" fontId="0" fillId="0" borderId="0" xfId="56" applyNumberFormat="1">
      <alignment/>
      <protection/>
    </xf>
    <xf numFmtId="0" fontId="0" fillId="34" borderId="0" xfId="56" applyFill="1" applyAlignment="1">
      <alignment vertical="top" wrapText="1"/>
      <protection/>
    </xf>
    <xf numFmtId="0" fontId="0" fillId="34" borderId="15" xfId="56" applyFill="1" applyBorder="1">
      <alignment/>
      <protection/>
    </xf>
    <xf numFmtId="0" fontId="0" fillId="34" borderId="10" xfId="56" applyFill="1" applyBorder="1">
      <alignment/>
      <protection/>
    </xf>
    <xf numFmtId="0" fontId="0" fillId="34" borderId="12" xfId="56" applyFont="1" applyFill="1" applyBorder="1" applyAlignment="1">
      <alignment horizontal="center"/>
      <protection/>
    </xf>
    <xf numFmtId="0" fontId="0" fillId="34" borderId="16" xfId="56" applyFill="1" applyBorder="1" applyAlignment="1">
      <alignment horizontal="center"/>
      <protection/>
    </xf>
    <xf numFmtId="0" fontId="0" fillId="34" borderId="10" xfId="56" applyFill="1" applyBorder="1" applyAlignment="1">
      <alignment horizontal="center"/>
      <protection/>
    </xf>
    <xf numFmtId="38" fontId="0" fillId="34" borderId="10" xfId="56" applyNumberFormat="1" applyFill="1" applyBorder="1">
      <alignment/>
      <protection/>
    </xf>
    <xf numFmtId="38" fontId="0" fillId="34" borderId="16" xfId="56" applyNumberFormat="1" applyFill="1" applyBorder="1">
      <alignment/>
      <protection/>
    </xf>
    <xf numFmtId="38" fontId="0" fillId="34" borderId="18" xfId="56" applyNumberFormat="1" applyFill="1" applyBorder="1">
      <alignment/>
      <protection/>
    </xf>
    <xf numFmtId="0" fontId="0" fillId="34" borderId="15" xfId="56" applyFont="1" applyFill="1" applyBorder="1">
      <alignment/>
      <protection/>
    </xf>
    <xf numFmtId="38" fontId="0" fillId="34" borderId="15" xfId="56" applyNumberFormat="1" applyFill="1" applyBorder="1">
      <alignment/>
      <protection/>
    </xf>
    <xf numFmtId="0" fontId="0" fillId="34" borderId="19" xfId="56" applyFill="1" applyBorder="1">
      <alignment/>
      <protection/>
    </xf>
    <xf numFmtId="0" fontId="0" fillId="34" borderId="20" xfId="56" applyFill="1" applyBorder="1">
      <alignment/>
      <protection/>
    </xf>
    <xf numFmtId="38" fontId="0" fillId="34" borderId="12" xfId="56" applyNumberFormat="1" applyFill="1" applyBorder="1">
      <alignment/>
      <protection/>
    </xf>
    <xf numFmtId="38" fontId="0" fillId="34" borderId="21" xfId="56" applyNumberFormat="1" applyFill="1" applyBorder="1">
      <alignment/>
      <protection/>
    </xf>
    <xf numFmtId="0" fontId="0" fillId="34" borderId="11" xfId="56" applyFill="1" applyBorder="1">
      <alignment/>
      <protection/>
    </xf>
    <xf numFmtId="38" fontId="0" fillId="34" borderId="20" xfId="56" applyNumberFormat="1" applyFill="1" applyBorder="1">
      <alignment/>
      <protection/>
    </xf>
    <xf numFmtId="38" fontId="0" fillId="34" borderId="22" xfId="56" applyNumberFormat="1" applyFill="1" applyBorder="1">
      <alignment/>
      <protection/>
    </xf>
    <xf numFmtId="0" fontId="0" fillId="34" borderId="23" xfId="56" applyFill="1" applyBorder="1">
      <alignment/>
      <protection/>
    </xf>
    <xf numFmtId="38" fontId="0" fillId="34" borderId="23" xfId="56" applyNumberFormat="1" applyFill="1" applyBorder="1">
      <alignment/>
      <protection/>
    </xf>
    <xf numFmtId="0" fontId="4" fillId="34" borderId="17" xfId="56" applyFont="1" applyFill="1" applyBorder="1">
      <alignment/>
      <protection/>
    </xf>
    <xf numFmtId="38" fontId="0" fillId="34" borderId="17" xfId="56" applyNumberFormat="1" applyFill="1" applyBorder="1">
      <alignment/>
      <protection/>
    </xf>
    <xf numFmtId="0" fontId="0" fillId="34" borderId="13" xfId="56" applyFont="1" applyFill="1" applyBorder="1">
      <alignment/>
      <protection/>
    </xf>
    <xf numFmtId="0" fontId="0" fillId="34" borderId="13" xfId="56" applyFill="1" applyBorder="1">
      <alignment/>
      <protection/>
    </xf>
    <xf numFmtId="0" fontId="0" fillId="34" borderId="14" xfId="56" applyFill="1" applyBorder="1">
      <alignment/>
      <protection/>
    </xf>
    <xf numFmtId="0" fontId="0" fillId="34" borderId="12" xfId="56" applyFill="1" applyBorder="1">
      <alignment/>
      <protection/>
    </xf>
    <xf numFmtId="0" fontId="0" fillId="34" borderId="17" xfId="0" applyFill="1" applyBorder="1" applyAlignment="1">
      <alignment/>
    </xf>
    <xf numFmtId="0" fontId="0" fillId="34" borderId="0" xfId="0" applyFill="1" applyAlignment="1">
      <alignment horizontal="right"/>
    </xf>
    <xf numFmtId="0" fontId="0" fillId="34" borderId="17" xfId="0" applyFont="1" applyFill="1" applyBorder="1" applyAlignment="1">
      <alignment/>
    </xf>
    <xf numFmtId="0" fontId="0" fillId="34" borderId="18" xfId="0" applyFont="1" applyFill="1" applyBorder="1" applyAlignment="1">
      <alignment/>
    </xf>
    <xf numFmtId="0" fontId="0" fillId="34" borderId="18" xfId="0" applyFill="1" applyBorder="1" applyAlignment="1">
      <alignment/>
    </xf>
    <xf numFmtId="0" fontId="0" fillId="34" borderId="15" xfId="0" applyFill="1" applyBorder="1" applyAlignment="1">
      <alignment/>
    </xf>
    <xf numFmtId="0" fontId="0" fillId="34" borderId="10" xfId="0" applyFill="1" applyBorder="1" applyAlignment="1">
      <alignment/>
    </xf>
    <xf numFmtId="0" fontId="0" fillId="34" borderId="12" xfId="0" applyFont="1" applyFill="1" applyBorder="1" applyAlignment="1">
      <alignment horizontal="center"/>
    </xf>
    <xf numFmtId="0" fontId="0" fillId="34" borderId="16" xfId="0" applyFill="1" applyBorder="1" applyAlignment="1">
      <alignment horizontal="center"/>
    </xf>
    <xf numFmtId="0" fontId="0" fillId="34" borderId="10" xfId="0" applyFill="1" applyBorder="1" applyAlignment="1">
      <alignment horizontal="center"/>
    </xf>
    <xf numFmtId="38" fontId="0" fillId="34" borderId="10" xfId="0" applyNumberFormat="1" applyFill="1" applyBorder="1" applyAlignment="1">
      <alignment/>
    </xf>
    <xf numFmtId="38" fontId="0" fillId="34" borderId="16" xfId="0" applyNumberFormat="1" applyFill="1" applyBorder="1" applyAlignment="1">
      <alignment/>
    </xf>
    <xf numFmtId="38" fontId="0" fillId="34" borderId="18" xfId="0" applyNumberFormat="1" applyFill="1" applyBorder="1" applyAlignment="1">
      <alignment/>
    </xf>
    <xf numFmtId="0" fontId="0" fillId="34" borderId="15" xfId="0" applyFont="1" applyFill="1" applyBorder="1" applyAlignment="1">
      <alignment/>
    </xf>
    <xf numFmtId="38" fontId="0" fillId="34" borderId="15" xfId="0" applyNumberFormat="1" applyFill="1" applyBorder="1" applyAlignment="1">
      <alignment/>
    </xf>
    <xf numFmtId="0" fontId="0" fillId="34" borderId="19" xfId="0" applyFill="1" applyBorder="1" applyAlignment="1">
      <alignment/>
    </xf>
    <xf numFmtId="0" fontId="0" fillId="34" borderId="20" xfId="0" applyFill="1" applyBorder="1" applyAlignment="1">
      <alignment/>
    </xf>
    <xf numFmtId="38" fontId="0" fillId="34" borderId="12" xfId="0" applyNumberFormat="1" applyFill="1" applyBorder="1" applyAlignment="1">
      <alignment/>
    </xf>
    <xf numFmtId="38" fontId="0" fillId="34" borderId="21" xfId="0" applyNumberFormat="1" applyFill="1" applyBorder="1" applyAlignment="1">
      <alignment/>
    </xf>
    <xf numFmtId="0" fontId="0" fillId="34" borderId="11" xfId="0" applyFill="1" applyBorder="1" applyAlignment="1">
      <alignment/>
    </xf>
    <xf numFmtId="38" fontId="0" fillId="34" borderId="20" xfId="0" applyNumberFormat="1" applyFill="1" applyBorder="1" applyAlignment="1">
      <alignment/>
    </xf>
    <xf numFmtId="38" fontId="0" fillId="34" borderId="22" xfId="0" applyNumberFormat="1" applyFill="1" applyBorder="1" applyAlignment="1">
      <alignment/>
    </xf>
    <xf numFmtId="0" fontId="0" fillId="34" borderId="23" xfId="0" applyFill="1" applyBorder="1" applyAlignment="1">
      <alignment/>
    </xf>
    <xf numFmtId="38" fontId="0" fillId="34" borderId="23" xfId="0" applyNumberFormat="1" applyFill="1" applyBorder="1" applyAlignment="1">
      <alignment/>
    </xf>
    <xf numFmtId="0" fontId="4" fillId="34" borderId="17" xfId="0" applyFont="1" applyFill="1" applyBorder="1" applyAlignment="1">
      <alignment/>
    </xf>
    <xf numFmtId="38" fontId="0" fillId="34" borderId="17" xfId="0" applyNumberFormat="1" applyFill="1" applyBorder="1" applyAlignment="1">
      <alignment/>
    </xf>
    <xf numFmtId="0" fontId="0" fillId="34" borderId="13" xfId="0" applyFont="1"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2" xfId="0" applyFill="1" applyBorder="1" applyAlignment="1">
      <alignment/>
    </xf>
    <xf numFmtId="0" fontId="0" fillId="34" borderId="16" xfId="0" applyFont="1" applyFill="1" applyBorder="1" applyAlignment="1">
      <alignment/>
    </xf>
    <xf numFmtId="0" fontId="0" fillId="34" borderId="16" xfId="0" applyFill="1" applyBorder="1" applyAlignment="1">
      <alignment/>
    </xf>
    <xf numFmtId="0" fontId="0" fillId="34" borderId="0" xfId="56" applyFont="1" applyFill="1" applyBorder="1" applyAlignment="1">
      <alignment vertical="top"/>
      <protection/>
    </xf>
    <xf numFmtId="0" fontId="0" fillId="34" borderId="0" xfId="56" applyFont="1" applyFill="1" applyBorder="1">
      <alignment/>
      <protection/>
    </xf>
    <xf numFmtId="38" fontId="0" fillId="34" borderId="16" xfId="56" applyNumberFormat="1" applyFont="1" applyFill="1" applyBorder="1">
      <alignment/>
      <protection/>
    </xf>
    <xf numFmtId="0" fontId="39" fillId="34" borderId="17" xfId="56" applyFont="1" applyFill="1" applyBorder="1" applyAlignment="1">
      <alignment horizontal="center" vertical="top" wrapText="1"/>
      <protection/>
    </xf>
    <xf numFmtId="43" fontId="39" fillId="34" borderId="17" xfId="56" applyNumberFormat="1" applyFont="1" applyFill="1" applyBorder="1" applyAlignment="1">
      <alignment horizontal="center" vertical="top" wrapText="1"/>
      <protection/>
    </xf>
    <xf numFmtId="0" fontId="0" fillId="34" borderId="0" xfId="56" applyFill="1" applyAlignment="1">
      <alignment horizontal="center" vertical="top"/>
      <protection/>
    </xf>
    <xf numFmtId="43" fontId="0" fillId="34" borderId="0" xfId="56" applyNumberFormat="1" applyFill="1" applyAlignment="1">
      <alignment vertical="top"/>
      <protection/>
    </xf>
    <xf numFmtId="43" fontId="0" fillId="34" borderId="24" xfId="56" applyNumberFormat="1" applyFill="1" applyBorder="1" applyAlignment="1">
      <alignment vertical="top"/>
      <protection/>
    </xf>
    <xf numFmtId="0" fontId="0" fillId="33" borderId="0" xfId="0" applyFill="1" applyAlignment="1">
      <alignment vertical="top"/>
    </xf>
    <xf numFmtId="0" fontId="0" fillId="0" borderId="0" xfId="0" applyAlignment="1">
      <alignment vertical="top"/>
    </xf>
    <xf numFmtId="0" fontId="0" fillId="33" borderId="17" xfId="0" applyFill="1" applyBorder="1" applyAlignment="1">
      <alignment vertical="top"/>
    </xf>
    <xf numFmtId="0" fontId="0" fillId="33" borderId="0" xfId="0" applyFill="1" applyBorder="1" applyAlignment="1">
      <alignment vertical="top"/>
    </xf>
    <xf numFmtId="0" fontId="0" fillId="33" borderId="0" xfId="0" applyFill="1" applyAlignment="1">
      <alignment horizontal="right" vertical="top"/>
    </xf>
    <xf numFmtId="0" fontId="0" fillId="34" borderId="17" xfId="0" applyFont="1" applyFill="1" applyBorder="1" applyAlignment="1">
      <alignment vertical="top"/>
    </xf>
    <xf numFmtId="0" fontId="0" fillId="34" borderId="17" xfId="0" applyFill="1" applyBorder="1" applyAlignment="1">
      <alignment vertical="top"/>
    </xf>
    <xf numFmtId="0" fontId="0" fillId="34" borderId="18" xfId="0" applyFill="1" applyBorder="1" applyAlignment="1">
      <alignment vertical="top"/>
    </xf>
    <xf numFmtId="0" fontId="0" fillId="33" borderId="18"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vertical="top"/>
    </xf>
    <xf numFmtId="0" fontId="0" fillId="33" borderId="15" xfId="0" applyFill="1" applyBorder="1" applyAlignment="1">
      <alignment vertical="top"/>
    </xf>
    <xf numFmtId="0" fontId="0" fillId="33" borderId="10" xfId="0" applyFill="1" applyBorder="1" applyAlignment="1">
      <alignment vertical="top"/>
    </xf>
    <xf numFmtId="0" fontId="0" fillId="33" borderId="12" xfId="0" applyFont="1" applyFill="1" applyBorder="1" applyAlignment="1">
      <alignment horizontal="center" vertical="top"/>
    </xf>
    <xf numFmtId="0" fontId="0" fillId="0" borderId="16" xfId="0" applyBorder="1" applyAlignment="1">
      <alignment horizontal="center" vertical="top"/>
    </xf>
    <xf numFmtId="0" fontId="0" fillId="33" borderId="10" xfId="0" applyFill="1" applyBorder="1" applyAlignment="1">
      <alignment horizontal="center" vertical="top"/>
    </xf>
    <xf numFmtId="0" fontId="0" fillId="33" borderId="16" xfId="0" applyFill="1" applyBorder="1" applyAlignment="1">
      <alignment horizontal="center" vertical="top"/>
    </xf>
    <xf numFmtId="38" fontId="0" fillId="33" borderId="10" xfId="0" applyNumberFormat="1" applyFill="1" applyBorder="1" applyAlignment="1">
      <alignment vertical="top"/>
    </xf>
    <xf numFmtId="38" fontId="0" fillId="33" borderId="16" xfId="0" applyNumberFormat="1" applyFill="1" applyBorder="1" applyAlignment="1">
      <alignment vertical="top"/>
    </xf>
    <xf numFmtId="0" fontId="0" fillId="0" borderId="15" xfId="0" applyFill="1" applyBorder="1" applyAlignment="1">
      <alignment vertical="top"/>
    </xf>
    <xf numFmtId="0" fontId="0" fillId="0" borderId="18" xfId="0" applyFill="1" applyBorder="1" applyAlignment="1">
      <alignment vertical="top"/>
    </xf>
    <xf numFmtId="38" fontId="0" fillId="0" borderId="18" xfId="0" applyNumberFormat="1" applyFill="1" applyBorder="1" applyAlignment="1">
      <alignment vertical="top"/>
    </xf>
    <xf numFmtId="38" fontId="0" fillId="0" borderId="10" xfId="0" applyNumberFormat="1" applyFill="1" applyBorder="1" applyAlignment="1">
      <alignment vertical="top"/>
    </xf>
    <xf numFmtId="0" fontId="0" fillId="0" borderId="15" xfId="0" applyFont="1" applyFill="1" applyBorder="1" applyAlignment="1">
      <alignment vertical="top"/>
    </xf>
    <xf numFmtId="0" fontId="0" fillId="0" borderId="10" xfId="0" applyFill="1" applyBorder="1" applyAlignment="1">
      <alignment vertical="top"/>
    </xf>
    <xf numFmtId="38" fontId="0" fillId="0" borderId="15" xfId="0" applyNumberFormat="1" applyFill="1" applyBorder="1" applyAlignment="1">
      <alignment vertical="top"/>
    </xf>
    <xf numFmtId="0" fontId="0" fillId="0" borderId="19" xfId="0" applyFill="1" applyBorder="1" applyAlignment="1">
      <alignment vertical="top"/>
    </xf>
    <xf numFmtId="0" fontId="0" fillId="0" borderId="20" xfId="0" applyFill="1" applyBorder="1" applyAlignment="1">
      <alignment vertical="top"/>
    </xf>
    <xf numFmtId="38" fontId="0" fillId="0" borderId="16" xfId="0" applyNumberFormat="1" applyFill="1" applyBorder="1" applyAlignment="1">
      <alignment vertical="top"/>
    </xf>
    <xf numFmtId="0" fontId="0" fillId="33" borderId="19" xfId="0" applyFill="1" applyBorder="1" applyAlignment="1">
      <alignment vertical="top"/>
    </xf>
    <xf numFmtId="0" fontId="0" fillId="33" borderId="20" xfId="0" applyFill="1" applyBorder="1" applyAlignment="1">
      <alignment vertical="top"/>
    </xf>
    <xf numFmtId="38" fontId="0" fillId="33" borderId="12" xfId="0" applyNumberFormat="1" applyFill="1" applyBorder="1" applyAlignment="1">
      <alignment vertical="top"/>
    </xf>
    <xf numFmtId="38" fontId="0" fillId="33" borderId="21" xfId="0" applyNumberFormat="1" applyFill="1" applyBorder="1" applyAlignment="1">
      <alignment vertical="top"/>
    </xf>
    <xf numFmtId="0" fontId="0" fillId="33" borderId="11" xfId="0" applyFill="1" applyBorder="1" applyAlignment="1">
      <alignment vertical="top"/>
    </xf>
    <xf numFmtId="38" fontId="0" fillId="33" borderId="20" xfId="0" applyNumberFormat="1" applyFill="1" applyBorder="1" applyAlignment="1">
      <alignment vertical="top"/>
    </xf>
    <xf numFmtId="38" fontId="0" fillId="33" borderId="22" xfId="0" applyNumberFormat="1" applyFill="1" applyBorder="1" applyAlignment="1">
      <alignment vertical="top"/>
    </xf>
    <xf numFmtId="0" fontId="0" fillId="33" borderId="23" xfId="0" applyFill="1" applyBorder="1" applyAlignment="1">
      <alignment vertical="top"/>
    </xf>
    <xf numFmtId="38" fontId="0" fillId="33" borderId="23" xfId="0" applyNumberFormat="1" applyFill="1" applyBorder="1" applyAlignment="1">
      <alignment vertical="top"/>
    </xf>
    <xf numFmtId="0" fontId="4" fillId="33" borderId="17" xfId="0" applyFont="1" applyFill="1" applyBorder="1" applyAlignment="1">
      <alignment vertical="top"/>
    </xf>
    <xf numFmtId="38" fontId="0" fillId="0" borderId="17" xfId="0" applyNumberFormat="1" applyFill="1" applyBorder="1" applyAlignment="1">
      <alignment vertical="top"/>
    </xf>
    <xf numFmtId="38" fontId="0" fillId="33" borderId="17" xfId="0" applyNumberFormat="1" applyFill="1" applyBorder="1" applyAlignment="1">
      <alignment vertical="top"/>
    </xf>
    <xf numFmtId="0" fontId="0" fillId="33" borderId="13" xfId="0" applyFont="1" applyFill="1" applyBorder="1" applyAlignment="1">
      <alignment vertical="top"/>
    </xf>
    <xf numFmtId="38" fontId="0" fillId="0" borderId="21" xfId="0" applyNumberFormat="1" applyFill="1" applyBorder="1" applyAlignment="1">
      <alignment vertical="top"/>
    </xf>
    <xf numFmtId="0" fontId="0" fillId="33" borderId="13" xfId="0" applyFill="1" applyBorder="1" applyAlignment="1">
      <alignment vertical="top"/>
    </xf>
    <xf numFmtId="0" fontId="0" fillId="33" borderId="14" xfId="0" applyFill="1" applyBorder="1" applyAlignment="1">
      <alignment vertical="top"/>
    </xf>
    <xf numFmtId="0" fontId="0" fillId="33" borderId="12" xfId="0" applyFill="1" applyBorder="1" applyAlignment="1">
      <alignment vertical="top"/>
    </xf>
    <xf numFmtId="0" fontId="39" fillId="0" borderId="0" xfId="0" applyFont="1" applyAlignment="1">
      <alignment vertical="top"/>
    </xf>
    <xf numFmtId="0" fontId="0" fillId="0" borderId="0" xfId="0" applyAlignment="1">
      <alignment horizontal="center" vertical="top"/>
    </xf>
    <xf numFmtId="0" fontId="39" fillId="0" borderId="0" xfId="0" applyFont="1" applyAlignment="1">
      <alignment horizontal="center" vertical="top" wrapText="1"/>
    </xf>
    <xf numFmtId="4" fontId="0" fillId="0" borderId="0" xfId="0" applyNumberFormat="1" applyAlignment="1">
      <alignment vertical="top"/>
    </xf>
    <xf numFmtId="14" fontId="0" fillId="0" borderId="0" xfId="0" applyNumberFormat="1" applyAlignment="1">
      <alignment vertical="top"/>
    </xf>
    <xf numFmtId="4" fontId="0" fillId="0" borderId="25" xfId="0" applyNumberFormat="1" applyBorder="1" applyAlignment="1">
      <alignment vertical="top"/>
    </xf>
    <xf numFmtId="0" fontId="0" fillId="33" borderId="0" xfId="0" applyFill="1" applyAlignment="1">
      <alignment/>
    </xf>
    <xf numFmtId="0" fontId="0" fillId="33" borderId="17" xfId="0" applyFill="1" applyBorder="1" applyAlignment="1">
      <alignment/>
    </xf>
    <xf numFmtId="0" fontId="0" fillId="33" borderId="0" xfId="0" applyFill="1" applyBorder="1" applyAlignment="1">
      <alignment/>
    </xf>
    <xf numFmtId="0" fontId="0" fillId="33" borderId="0" xfId="0" applyFill="1" applyAlignment="1">
      <alignment horizontal="right"/>
    </xf>
    <xf numFmtId="0" fontId="0" fillId="33" borderId="18" xfId="0"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0" fillId="0" borderId="17" xfId="0" applyFont="1" applyFill="1" applyBorder="1" applyAlignment="1">
      <alignment/>
    </xf>
    <xf numFmtId="0" fontId="0" fillId="0" borderId="17" xfId="0" applyFill="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0" fillId="0" borderId="18" xfId="56" applyBorder="1">
      <alignment/>
      <protection/>
    </xf>
    <xf numFmtId="0" fontId="23" fillId="34" borderId="18" xfId="57" applyFont="1" applyFill="1" applyBorder="1">
      <alignment/>
      <protection/>
    </xf>
    <xf numFmtId="0" fontId="2" fillId="34" borderId="15" xfId="0" applyFont="1" applyFill="1" applyBorder="1" applyAlignment="1">
      <alignment horizontal="center"/>
    </xf>
    <xf numFmtId="0" fontId="2" fillId="34" borderId="18" xfId="0" applyFont="1" applyFill="1" applyBorder="1" applyAlignment="1">
      <alignment horizontal="center"/>
    </xf>
    <xf numFmtId="0" fontId="2" fillId="34" borderId="10" xfId="0" applyFont="1" applyFill="1" applyBorder="1" applyAlignment="1">
      <alignment horizontal="center"/>
    </xf>
    <xf numFmtId="0" fontId="0" fillId="34" borderId="0" xfId="0" applyFill="1" applyAlignment="1">
      <alignment horizontal="left" wrapText="1"/>
    </xf>
    <xf numFmtId="0" fontId="2" fillId="34" borderId="15" xfId="56" applyFont="1" applyFill="1" applyBorder="1" applyAlignment="1">
      <alignment horizontal="center"/>
      <protection/>
    </xf>
    <xf numFmtId="0" fontId="2" fillId="34" borderId="18" xfId="56" applyFont="1" applyFill="1" applyBorder="1" applyAlignment="1">
      <alignment horizontal="center"/>
      <protection/>
    </xf>
    <xf numFmtId="0" fontId="2" fillId="34" borderId="10" xfId="56" applyFont="1" applyFill="1" applyBorder="1" applyAlignment="1">
      <alignment horizontal="center"/>
      <protection/>
    </xf>
    <xf numFmtId="0" fontId="6" fillId="34" borderId="0" xfId="56" applyNumberFormat="1" applyFont="1" applyFill="1" applyBorder="1" applyAlignment="1">
      <alignment horizontal="left" vertical="top" wrapText="1"/>
      <protection/>
    </xf>
    <xf numFmtId="1" fontId="6" fillId="34" borderId="0" xfId="56" applyNumberFormat="1" applyFont="1" applyFill="1" applyBorder="1" applyAlignment="1">
      <alignment horizontal="left" vertical="top" wrapText="1"/>
      <protection/>
    </xf>
    <xf numFmtId="0" fontId="6" fillId="34" borderId="0" xfId="56" applyNumberFormat="1" applyFont="1" applyFill="1" applyBorder="1" applyAlignment="1">
      <alignment horizontal="left" vertical="top"/>
      <protection/>
    </xf>
    <xf numFmtId="1" fontId="6" fillId="34" borderId="0" xfId="56" applyNumberFormat="1" applyFont="1" applyFill="1" applyBorder="1" applyAlignment="1">
      <alignment horizontal="left" vertical="top"/>
      <protection/>
    </xf>
    <xf numFmtId="0" fontId="0" fillId="34" borderId="0" xfId="0" applyFont="1" applyFill="1" applyAlignment="1" applyProtection="1">
      <alignment horizontal="left" vertical="top" wrapText="1"/>
      <protection/>
    </xf>
    <xf numFmtId="0" fontId="0" fillId="34" borderId="0" xfId="0" applyFont="1" applyFill="1" applyAlignment="1" applyProtection="1">
      <alignment horizontal="left" vertical="top"/>
      <protection/>
    </xf>
    <xf numFmtId="0" fontId="2" fillId="33" borderId="15" xfId="0" applyFont="1" applyFill="1" applyBorder="1" applyAlignment="1">
      <alignment horizontal="center" vertical="top"/>
    </xf>
    <xf numFmtId="0" fontId="2" fillId="33" borderId="18" xfId="0" applyFont="1" applyFill="1" applyBorder="1" applyAlignment="1">
      <alignment horizontal="center" vertical="top"/>
    </xf>
    <xf numFmtId="0" fontId="2" fillId="33" borderId="10" xfId="0" applyFont="1" applyFill="1" applyBorder="1" applyAlignment="1">
      <alignment horizontal="center" vertical="top"/>
    </xf>
    <xf numFmtId="0" fontId="0" fillId="34" borderId="0" xfId="56" applyFont="1" applyFill="1" applyAlignment="1">
      <alignment vertical="top" wrapText="1"/>
      <protection/>
    </xf>
    <xf numFmtId="0" fontId="0" fillId="34" borderId="0" xfId="56" applyFill="1" applyAlignment="1">
      <alignment vertical="top"/>
      <protection/>
    </xf>
    <xf numFmtId="0" fontId="0" fillId="34" borderId="0" xfId="56" applyFill="1" applyAlignment="1">
      <alignment vertical="top" wrapText="1"/>
      <protection/>
    </xf>
    <xf numFmtId="0" fontId="0" fillId="34" borderId="0" xfId="56" applyFont="1" applyFill="1" applyAlignment="1" applyProtection="1">
      <alignment horizontal="left" vertical="top" wrapText="1"/>
      <protection/>
    </xf>
    <xf numFmtId="0" fontId="0" fillId="34" borderId="0" xfId="56" applyFill="1" applyAlignment="1">
      <alignment wrapText="1"/>
      <protection/>
    </xf>
    <xf numFmtId="0" fontId="0" fillId="34" borderId="0" xfId="56" applyFill="1" applyAlignment="1">
      <alignment/>
      <protection/>
    </xf>
    <xf numFmtId="0" fontId="6" fillId="34" borderId="0" xfId="56" applyFont="1" applyFill="1" applyBorder="1" applyAlignment="1">
      <alignment horizontal="left" vertical="top" wrapText="1"/>
      <protection/>
    </xf>
    <xf numFmtId="0" fontId="6" fillId="34" borderId="0" xfId="56" applyNumberFormat="1" applyFont="1" applyFill="1" applyBorder="1" applyAlignment="1">
      <alignment horizontal="left" vertical="center" wrapText="1"/>
      <protection/>
    </xf>
    <xf numFmtId="1" fontId="6" fillId="34" borderId="0" xfId="56" applyNumberFormat="1" applyFont="1" applyFill="1" applyBorder="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E41" sqref="E41"/>
    </sheetView>
  </sheetViews>
  <sheetFormatPr defaultColWidth="9.140625" defaultRowHeight="12.75"/>
  <cols>
    <col min="1" max="2" width="14.7109375" style="0" customWidth="1"/>
    <col min="3" max="8" width="14.00390625" style="0" customWidth="1"/>
    <col min="9" max="9" width="13.140625" style="0" customWidth="1"/>
  </cols>
  <sheetData>
    <row r="1" spans="1:9" ht="12">
      <c r="A1" s="9"/>
      <c r="B1" s="9"/>
      <c r="C1" s="9"/>
      <c r="D1" s="9"/>
      <c r="E1" s="9"/>
      <c r="F1" s="9"/>
      <c r="G1" s="9"/>
      <c r="H1" s="9"/>
      <c r="I1" s="9"/>
    </row>
    <row r="2" spans="1:9" ht="12">
      <c r="A2" s="9" t="s">
        <v>13</v>
      </c>
      <c r="B2" s="89" t="s">
        <v>38</v>
      </c>
      <c r="C2" s="89"/>
      <c r="D2" s="89"/>
      <c r="E2" s="10"/>
      <c r="F2" s="9"/>
      <c r="G2" s="90" t="s">
        <v>14</v>
      </c>
      <c r="H2" s="91" t="s">
        <v>43</v>
      </c>
      <c r="I2" s="89"/>
    </row>
    <row r="3" spans="1:9" ht="12">
      <c r="A3" s="9" t="s">
        <v>22</v>
      </c>
      <c r="B3" s="89" t="s">
        <v>39</v>
      </c>
      <c r="C3" s="89"/>
      <c r="D3" s="89"/>
      <c r="E3" s="10"/>
      <c r="F3" s="9"/>
      <c r="G3" s="90" t="s">
        <v>15</v>
      </c>
      <c r="H3" s="92" t="s">
        <v>44</v>
      </c>
      <c r="I3" s="93"/>
    </row>
    <row r="4" spans="1:9" ht="12">
      <c r="A4" s="9" t="s">
        <v>16</v>
      </c>
      <c r="B4" s="89" t="s">
        <v>41</v>
      </c>
      <c r="C4" s="89"/>
      <c r="D4" s="89"/>
      <c r="E4" s="10"/>
      <c r="F4" s="9"/>
      <c r="G4" s="90" t="s">
        <v>18</v>
      </c>
      <c r="H4" s="89" t="s">
        <v>40</v>
      </c>
      <c r="I4" s="89"/>
    </row>
    <row r="5" spans="1:9" ht="12">
      <c r="A5" s="9" t="s">
        <v>17</v>
      </c>
      <c r="B5" s="89" t="s">
        <v>42</v>
      </c>
      <c r="C5" s="93"/>
      <c r="D5" s="93"/>
      <c r="E5" s="10"/>
      <c r="F5" s="9"/>
      <c r="G5" s="90" t="s">
        <v>19</v>
      </c>
      <c r="H5" s="93" t="s">
        <v>298</v>
      </c>
      <c r="I5" s="93"/>
    </row>
    <row r="6" spans="1:9" ht="12">
      <c r="A6" s="9"/>
      <c r="B6" s="9"/>
      <c r="C6" s="9"/>
      <c r="D6" s="9"/>
      <c r="E6" s="9"/>
      <c r="F6" s="9"/>
      <c r="G6" s="9"/>
      <c r="H6" s="9"/>
      <c r="I6" s="9"/>
    </row>
    <row r="7" spans="1:9" ht="12">
      <c r="A7" s="9"/>
      <c r="B7" s="9"/>
      <c r="C7" s="9"/>
      <c r="D7" s="9"/>
      <c r="E7" s="9"/>
      <c r="F7" s="9"/>
      <c r="G7" s="9"/>
      <c r="H7" s="9"/>
      <c r="I7" s="9"/>
    </row>
    <row r="8" spans="1:9" ht="12">
      <c r="A8" s="9" t="s">
        <v>20</v>
      </c>
      <c r="B8" s="9"/>
      <c r="C8" s="10"/>
      <c r="D8" s="10"/>
      <c r="E8" s="10"/>
      <c r="F8" s="10"/>
      <c r="G8" s="10"/>
      <c r="H8" s="10"/>
      <c r="I8" s="10"/>
    </row>
    <row r="9" spans="1:9" ht="29.25" customHeight="1">
      <c r="A9" s="199" t="s">
        <v>45</v>
      </c>
      <c r="B9" s="199"/>
      <c r="C9" s="199"/>
      <c r="D9" s="199"/>
      <c r="E9" s="199"/>
      <c r="F9" s="199"/>
      <c r="G9" s="199"/>
      <c r="H9" s="199"/>
      <c r="I9" s="199"/>
    </row>
    <row r="10" spans="1:9" ht="12">
      <c r="A10" s="9" t="s">
        <v>21</v>
      </c>
      <c r="B10" s="9"/>
      <c r="C10" s="10"/>
      <c r="D10" s="10"/>
      <c r="E10" s="10"/>
      <c r="F10" s="10"/>
      <c r="G10" s="10"/>
      <c r="H10" s="10"/>
      <c r="I10" s="10"/>
    </row>
    <row r="11" spans="1:9" ht="12">
      <c r="A11" s="9" t="s">
        <v>47</v>
      </c>
      <c r="B11" s="9"/>
      <c r="C11" s="10"/>
      <c r="D11" s="10"/>
      <c r="E11" s="10"/>
      <c r="F11" s="10"/>
      <c r="G11" s="10"/>
      <c r="H11" s="10"/>
      <c r="I11" s="10"/>
    </row>
    <row r="12" spans="1:9" ht="12">
      <c r="A12" s="13" t="s">
        <v>23</v>
      </c>
      <c r="B12" s="9"/>
      <c r="C12" s="10"/>
      <c r="D12" s="10"/>
      <c r="E12" s="10"/>
      <c r="F12" s="10"/>
      <c r="G12" s="10"/>
      <c r="H12" s="10"/>
      <c r="I12" s="10"/>
    </row>
    <row r="13" spans="1:9" ht="12">
      <c r="A13" s="9" t="s">
        <v>46</v>
      </c>
      <c r="B13" s="9"/>
      <c r="C13" s="10"/>
      <c r="D13" s="10"/>
      <c r="E13" s="10"/>
      <c r="F13" s="10"/>
      <c r="G13" s="10"/>
      <c r="H13" s="10"/>
      <c r="I13" s="10"/>
    </row>
    <row r="14" spans="1:9" ht="12">
      <c r="A14" s="13" t="s">
        <v>33</v>
      </c>
      <c r="B14" s="9"/>
      <c r="C14" s="10"/>
      <c r="D14" s="10"/>
      <c r="E14" s="10"/>
      <c r="F14" s="10"/>
      <c r="G14" s="10"/>
      <c r="H14" s="10"/>
      <c r="I14" s="10"/>
    </row>
    <row r="15" spans="1:9" ht="12">
      <c r="A15" s="9"/>
      <c r="B15" s="9"/>
      <c r="C15" s="10"/>
      <c r="D15" s="10"/>
      <c r="E15" s="10"/>
      <c r="F15" s="10"/>
      <c r="G15" s="10"/>
      <c r="H15" s="10"/>
      <c r="I15" s="10"/>
    </row>
    <row r="16" spans="1:9" ht="12">
      <c r="A16" s="13" t="s">
        <v>30</v>
      </c>
      <c r="B16" s="9"/>
      <c r="C16" s="10"/>
      <c r="D16" s="10"/>
      <c r="E16" s="10"/>
      <c r="F16" s="10"/>
      <c r="G16" s="10"/>
      <c r="H16" s="10"/>
      <c r="I16" s="10"/>
    </row>
    <row r="17" spans="1:9" ht="12">
      <c r="A17" s="10"/>
      <c r="B17" s="10"/>
      <c r="C17" s="10"/>
      <c r="D17" s="10"/>
      <c r="E17" s="10"/>
      <c r="F17" s="10"/>
      <c r="G17" s="10"/>
      <c r="H17" s="10"/>
      <c r="I17" s="10"/>
    </row>
    <row r="18" spans="1:9" ht="12.75">
      <c r="A18" s="196" t="s">
        <v>12</v>
      </c>
      <c r="B18" s="197"/>
      <c r="C18" s="197"/>
      <c r="D18" s="197"/>
      <c r="E18" s="197"/>
      <c r="F18" s="197"/>
      <c r="G18" s="197"/>
      <c r="H18" s="197"/>
      <c r="I18" s="198"/>
    </row>
    <row r="19" spans="1:9" ht="12">
      <c r="A19" s="94"/>
      <c r="B19" s="95"/>
      <c r="C19" s="96" t="s">
        <v>27</v>
      </c>
      <c r="D19" s="96" t="s">
        <v>28</v>
      </c>
      <c r="E19" s="96" t="s">
        <v>29</v>
      </c>
      <c r="F19" s="96" t="s">
        <v>32</v>
      </c>
      <c r="G19" s="96" t="s">
        <v>35</v>
      </c>
      <c r="H19" s="96" t="s">
        <v>36</v>
      </c>
      <c r="I19" s="96" t="s">
        <v>37</v>
      </c>
    </row>
    <row r="20" spans="1:9" ht="12">
      <c r="A20" s="94"/>
      <c r="B20" s="95"/>
      <c r="C20" s="97" t="s">
        <v>10</v>
      </c>
      <c r="D20" s="98" t="s">
        <v>10</v>
      </c>
      <c r="E20" s="97" t="s">
        <v>10</v>
      </c>
      <c r="F20" s="97" t="s">
        <v>10</v>
      </c>
      <c r="G20" s="97" t="s">
        <v>11</v>
      </c>
      <c r="H20" s="97" t="s">
        <v>11</v>
      </c>
      <c r="I20" s="97" t="s">
        <v>11</v>
      </c>
    </row>
    <row r="21" spans="1:9" ht="12">
      <c r="A21" s="94" t="s">
        <v>0</v>
      </c>
      <c r="B21" s="95"/>
      <c r="C21" s="99">
        <v>330000</v>
      </c>
      <c r="D21" s="100">
        <v>420000</v>
      </c>
      <c r="E21" s="100">
        <v>420000</v>
      </c>
      <c r="F21" s="100">
        <v>420000</v>
      </c>
      <c r="G21" s="100">
        <v>420000</v>
      </c>
      <c r="H21" s="100">
        <v>420000</v>
      </c>
      <c r="I21" s="100">
        <v>420000</v>
      </c>
    </row>
    <row r="22" spans="1:9" ht="12">
      <c r="A22" s="94" t="s">
        <v>1</v>
      </c>
      <c r="B22" s="95"/>
      <c r="C22" s="99">
        <v>129697</v>
      </c>
      <c r="D22" s="100">
        <f aca="true" t="shared" si="0" ref="D22:I22">C33</f>
        <v>129697</v>
      </c>
      <c r="E22" s="100">
        <f t="shared" si="0"/>
        <v>250147</v>
      </c>
      <c r="F22" s="100">
        <f t="shared" si="0"/>
        <v>228584</v>
      </c>
      <c r="G22" s="100">
        <f t="shared" si="0"/>
        <v>346697</v>
      </c>
      <c r="H22" s="100">
        <f t="shared" si="0"/>
        <v>466697</v>
      </c>
      <c r="I22" s="100">
        <f t="shared" si="0"/>
        <v>556697</v>
      </c>
    </row>
    <row r="23" spans="1:9" ht="12">
      <c r="A23" s="94" t="s">
        <v>2</v>
      </c>
      <c r="B23" s="95"/>
      <c r="C23" s="99">
        <v>276385</v>
      </c>
      <c r="D23" s="100">
        <v>593801</v>
      </c>
      <c r="E23" s="100">
        <v>256520</v>
      </c>
      <c r="F23" s="100">
        <v>654789</v>
      </c>
      <c r="G23" s="100">
        <v>670000</v>
      </c>
      <c r="H23" s="100">
        <v>690000</v>
      </c>
      <c r="I23" s="100">
        <v>700000</v>
      </c>
    </row>
    <row r="24" spans="1:9" ht="12">
      <c r="A24" s="94" t="s">
        <v>3</v>
      </c>
      <c r="B24" s="95"/>
      <c r="C24" s="99">
        <v>276385</v>
      </c>
      <c r="D24" s="100">
        <v>473351</v>
      </c>
      <c r="E24" s="100">
        <v>278083</v>
      </c>
      <c r="F24" s="99">
        <v>536676</v>
      </c>
      <c r="G24" s="100">
        <v>550000</v>
      </c>
      <c r="H24" s="100">
        <v>600000</v>
      </c>
      <c r="I24" s="100">
        <v>650000</v>
      </c>
    </row>
    <row r="25" spans="1:9" ht="12">
      <c r="A25" s="94"/>
      <c r="B25" s="95"/>
      <c r="C25" s="99"/>
      <c r="D25" s="100"/>
      <c r="E25" s="100"/>
      <c r="F25" s="100"/>
      <c r="G25" s="100"/>
      <c r="H25" s="100"/>
      <c r="I25" s="100"/>
    </row>
    <row r="26" spans="1:9" ht="12">
      <c r="A26" s="94" t="s">
        <v>4</v>
      </c>
      <c r="B26" s="93"/>
      <c r="C26" s="101"/>
      <c r="D26" s="101"/>
      <c r="E26" s="101"/>
      <c r="F26" s="101"/>
      <c r="G26" s="101"/>
      <c r="H26" s="101"/>
      <c r="I26" s="99"/>
    </row>
    <row r="27" spans="1:9" ht="12">
      <c r="A27" s="102" t="s">
        <v>34</v>
      </c>
      <c r="B27" s="95"/>
      <c r="C27" s="99"/>
      <c r="D27" s="103"/>
      <c r="E27" s="101"/>
      <c r="F27" s="101"/>
      <c r="G27" s="101"/>
      <c r="H27" s="101"/>
      <c r="I27" s="99"/>
    </row>
    <row r="28" spans="1:9" ht="12">
      <c r="A28" s="104"/>
      <c r="B28" s="105"/>
      <c r="C28" s="99"/>
      <c r="D28" s="100"/>
      <c r="E28" s="100"/>
      <c r="F28" s="100"/>
      <c r="G28" s="100"/>
      <c r="H28" s="100"/>
      <c r="I28" s="100"/>
    </row>
    <row r="29" spans="1:9" ht="12">
      <c r="A29" s="104"/>
      <c r="B29" s="105"/>
      <c r="C29" s="99"/>
      <c r="D29" s="100"/>
      <c r="E29" s="100"/>
      <c r="F29" s="100"/>
      <c r="G29" s="100"/>
      <c r="H29" s="100"/>
      <c r="I29" s="100"/>
    </row>
    <row r="30" spans="1:9" ht="12">
      <c r="A30" s="104"/>
      <c r="B30" s="105"/>
      <c r="C30" s="99"/>
      <c r="D30" s="100"/>
      <c r="E30" s="100"/>
      <c r="F30" s="100"/>
      <c r="G30" s="100"/>
      <c r="H30" s="100"/>
      <c r="I30" s="100"/>
    </row>
    <row r="31" spans="1:9" ht="12">
      <c r="A31" s="94" t="s">
        <v>5</v>
      </c>
      <c r="B31" s="95"/>
      <c r="C31" s="99">
        <f aca="true" t="shared" si="1" ref="C31:I31">SUM(C28:C30)</f>
        <v>0</v>
      </c>
      <c r="D31" s="99">
        <f t="shared" si="1"/>
        <v>0</v>
      </c>
      <c r="E31" s="99">
        <f t="shared" si="1"/>
        <v>0</v>
      </c>
      <c r="F31" s="99">
        <f t="shared" si="1"/>
        <v>0</v>
      </c>
      <c r="G31" s="99">
        <f t="shared" si="1"/>
        <v>0</v>
      </c>
      <c r="H31" s="99">
        <f t="shared" si="1"/>
        <v>0</v>
      </c>
      <c r="I31" s="99">
        <f t="shared" si="1"/>
        <v>0</v>
      </c>
    </row>
    <row r="32" spans="1:9" ht="12">
      <c r="A32" s="94"/>
      <c r="B32" s="95"/>
      <c r="C32" s="99"/>
      <c r="D32" s="100"/>
      <c r="E32" s="100"/>
      <c r="F32" s="100"/>
      <c r="G32" s="100"/>
      <c r="H32" s="100"/>
      <c r="I32" s="100"/>
    </row>
    <row r="33" spans="1:9" ht="12">
      <c r="A33" s="94" t="s">
        <v>7</v>
      </c>
      <c r="B33" s="95"/>
      <c r="C33" s="99">
        <f>+C22+C23-C24+C31</f>
        <v>129697</v>
      </c>
      <c r="D33" s="99">
        <f aca="true" t="shared" si="2" ref="D33:I33">+D22+D23-D24+D31</f>
        <v>250147</v>
      </c>
      <c r="E33" s="99">
        <f>+E22+E23-E24+E31</f>
        <v>228584</v>
      </c>
      <c r="F33" s="99">
        <f t="shared" si="2"/>
        <v>346697</v>
      </c>
      <c r="G33" s="99">
        <f>+G22+G23-G24+G31</f>
        <v>466697</v>
      </c>
      <c r="H33" s="99">
        <f>+H22+H23-H24+H31</f>
        <v>556697</v>
      </c>
      <c r="I33" s="99">
        <f t="shared" si="2"/>
        <v>606697</v>
      </c>
    </row>
    <row r="34" spans="1:9" ht="12">
      <c r="A34" s="104"/>
      <c r="B34" s="105"/>
      <c r="C34" s="106"/>
      <c r="D34" s="107"/>
      <c r="E34" s="107"/>
      <c r="F34" s="100"/>
      <c r="G34" s="100"/>
      <c r="H34" s="100"/>
      <c r="I34" s="100"/>
    </row>
    <row r="35" spans="1:9" ht="12">
      <c r="A35" s="94" t="s">
        <v>24</v>
      </c>
      <c r="B35" s="95"/>
      <c r="C35" s="106">
        <v>183567</v>
      </c>
      <c r="D35" s="107">
        <v>130216</v>
      </c>
      <c r="E35" s="107">
        <v>272133</v>
      </c>
      <c r="F35" s="100">
        <f>28906+136141</f>
        <v>165047</v>
      </c>
      <c r="G35" s="100">
        <v>150000</v>
      </c>
      <c r="H35" s="100">
        <v>160000</v>
      </c>
      <c r="I35" s="100">
        <v>165000</v>
      </c>
    </row>
    <row r="36" spans="1:9" ht="12">
      <c r="A36" s="104"/>
      <c r="B36" s="105"/>
      <c r="C36" s="106"/>
      <c r="D36" s="107"/>
      <c r="E36" s="107"/>
      <c r="F36" s="100"/>
      <c r="G36" s="100"/>
      <c r="H36" s="100"/>
      <c r="I36" s="100"/>
    </row>
    <row r="37" spans="1:9" ht="12">
      <c r="A37" s="94" t="s">
        <v>25</v>
      </c>
      <c r="B37" s="108"/>
      <c r="C37" s="109">
        <f>C33-C35</f>
        <v>-53870</v>
      </c>
      <c r="D37" s="109">
        <f aca="true" t="shared" si="3" ref="D37:I37">D33-D35</f>
        <v>119931</v>
      </c>
      <c r="E37" s="109">
        <f t="shared" si="3"/>
        <v>-43549</v>
      </c>
      <c r="F37" s="110">
        <f t="shared" si="3"/>
        <v>181650</v>
      </c>
      <c r="G37" s="110">
        <f t="shared" si="3"/>
        <v>316697</v>
      </c>
      <c r="H37" s="110">
        <f t="shared" si="3"/>
        <v>396697</v>
      </c>
      <c r="I37" s="110">
        <f t="shared" si="3"/>
        <v>441697</v>
      </c>
    </row>
    <row r="38" spans="1:9" ht="12">
      <c r="A38" s="111"/>
      <c r="B38" s="111"/>
      <c r="C38" s="112"/>
      <c r="D38" s="112"/>
      <c r="E38" s="112"/>
      <c r="F38" s="112"/>
      <c r="G38" s="112"/>
      <c r="H38" s="112"/>
      <c r="I38" s="112"/>
    </row>
    <row r="39" spans="1:9" ht="12">
      <c r="A39" s="113" t="s">
        <v>26</v>
      </c>
      <c r="B39" s="89"/>
      <c r="C39" s="114"/>
      <c r="D39" s="114"/>
      <c r="E39" s="114"/>
      <c r="F39" s="114"/>
      <c r="G39" s="114"/>
      <c r="H39" s="114"/>
      <c r="I39" s="114"/>
    </row>
    <row r="40" spans="1:9" ht="12">
      <c r="A40" s="115" t="s">
        <v>31</v>
      </c>
      <c r="B40" s="105"/>
      <c r="C40" s="107"/>
      <c r="D40" s="107"/>
      <c r="E40" s="107"/>
      <c r="F40" s="107"/>
      <c r="G40" s="107"/>
      <c r="H40" s="107"/>
      <c r="I40" s="107"/>
    </row>
    <row r="41" spans="1:9" ht="12">
      <c r="A41" s="94"/>
      <c r="B41" s="95"/>
      <c r="C41" s="100"/>
      <c r="D41" s="100"/>
      <c r="E41" s="100"/>
      <c r="F41" s="100"/>
      <c r="G41" s="100"/>
      <c r="H41" s="100"/>
      <c r="I41" s="100"/>
    </row>
    <row r="42" spans="1:9" ht="12">
      <c r="A42" s="94" t="s">
        <v>6</v>
      </c>
      <c r="B42" s="95"/>
      <c r="C42" s="100"/>
      <c r="D42" s="100"/>
      <c r="E42" s="100"/>
      <c r="F42" s="100"/>
      <c r="G42" s="100"/>
      <c r="H42" s="100"/>
      <c r="I42" s="100"/>
    </row>
    <row r="43" spans="1:9" ht="12">
      <c r="A43" s="94"/>
      <c r="B43" s="95"/>
      <c r="C43" s="100"/>
      <c r="D43" s="100"/>
      <c r="E43" s="100"/>
      <c r="F43" s="100"/>
      <c r="G43" s="100"/>
      <c r="H43" s="100"/>
      <c r="I43" s="100"/>
    </row>
    <row r="44" spans="1:9" ht="12">
      <c r="A44" s="116" t="s">
        <v>8</v>
      </c>
      <c r="B44" s="108"/>
      <c r="C44" s="100"/>
      <c r="D44" s="100"/>
      <c r="E44" s="100"/>
      <c r="F44" s="100"/>
      <c r="G44" s="100"/>
      <c r="H44" s="100"/>
      <c r="I44" s="100"/>
    </row>
    <row r="45" spans="1:9" ht="12">
      <c r="A45" s="117" t="s">
        <v>9</v>
      </c>
      <c r="B45" s="118"/>
      <c r="C45" s="100"/>
      <c r="D45" s="100"/>
      <c r="E45" s="100"/>
      <c r="F45" s="100"/>
      <c r="G45" s="100"/>
      <c r="H45" s="100"/>
      <c r="I45" s="100"/>
    </row>
  </sheetData>
  <sheetProtection selectLockedCells="1"/>
  <mergeCells count="2">
    <mergeCell ref="A18:I18"/>
    <mergeCell ref="A9:I9"/>
  </mergeCells>
  <printOptions horizontalCentered="1"/>
  <pageMargins left="0.75" right="0.75" top="0.6" bottom="0.55" header="0.28" footer="0.16"/>
  <pageSetup fitToHeight="1" fitToWidth="1" horizontalDpi="600" verticalDpi="600" orientation="landscape" scale="90" r:id="rId1"/>
  <headerFooter alignWithMargins="0">
    <oddHeader>&amp;C&amp;"Arial,Bold"Report on Non-General Fund Information
&amp;"Arial,Regular"for Submittal to the 2020 Legislature</oddHeader>
    <oddFooter>&amp;LForm 37-47 (rev. 9/17/19)&amp;R&amp;D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8" sqref="A18:I18"/>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7" t="s">
        <v>180</v>
      </c>
      <c r="I2" s="14"/>
    </row>
    <row r="3" spans="1:9" ht="12">
      <c r="A3" s="11" t="s">
        <v>22</v>
      </c>
      <c r="B3" s="14" t="s">
        <v>181</v>
      </c>
      <c r="C3" s="14"/>
      <c r="D3" s="14"/>
      <c r="E3" s="15"/>
      <c r="F3" s="11"/>
      <c r="G3" s="16" t="s">
        <v>15</v>
      </c>
      <c r="H3" s="18" t="s">
        <v>182</v>
      </c>
      <c r="I3" s="19"/>
    </row>
    <row r="4" spans="1:9" ht="12">
      <c r="A4" s="11" t="s">
        <v>16</v>
      </c>
      <c r="B4" s="17" t="s">
        <v>194</v>
      </c>
      <c r="C4" s="14"/>
      <c r="D4" s="14"/>
      <c r="E4" s="15"/>
      <c r="F4" s="11"/>
      <c r="G4" s="16" t="s">
        <v>18</v>
      </c>
      <c r="H4" s="14" t="s">
        <v>54</v>
      </c>
      <c r="I4" s="14"/>
    </row>
    <row r="5" spans="1:9" ht="12">
      <c r="A5" s="11" t="s">
        <v>17</v>
      </c>
      <c r="B5" s="17" t="s">
        <v>195</v>
      </c>
      <c r="C5" s="19"/>
      <c r="D5" s="19"/>
      <c r="E5" s="15"/>
      <c r="F5" s="11"/>
      <c r="G5" s="16" t="s">
        <v>19</v>
      </c>
      <c r="H5" s="19" t="s">
        <v>196</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12" t="s">
        <v>186</v>
      </c>
      <c r="B9" s="11"/>
      <c r="C9" s="15"/>
      <c r="D9" s="15"/>
      <c r="E9" s="15"/>
      <c r="F9" s="15"/>
      <c r="G9" s="15"/>
      <c r="H9" s="15"/>
      <c r="I9" s="15"/>
    </row>
    <row r="10" spans="1:9" ht="12">
      <c r="A10" s="12" t="s">
        <v>197</v>
      </c>
      <c r="B10" s="11"/>
      <c r="C10" s="15"/>
      <c r="D10" s="15"/>
      <c r="E10" s="15"/>
      <c r="F10" s="15"/>
      <c r="G10" s="15"/>
      <c r="H10" s="15"/>
      <c r="I10" s="15"/>
    </row>
    <row r="11" spans="1:9" ht="12">
      <c r="A11" s="11" t="s">
        <v>21</v>
      </c>
      <c r="B11" s="11"/>
      <c r="C11" s="15"/>
      <c r="D11" s="15"/>
      <c r="E11" s="15"/>
      <c r="F11" s="15"/>
      <c r="G11" s="15"/>
      <c r="H11" s="15"/>
      <c r="I11" s="15"/>
    </row>
    <row r="12" spans="1:9" ht="12">
      <c r="A12" s="12" t="s">
        <v>188</v>
      </c>
      <c r="B12" s="11"/>
      <c r="C12" s="15"/>
      <c r="D12" s="15"/>
      <c r="E12" s="15"/>
      <c r="F12" s="15"/>
      <c r="G12" s="15"/>
      <c r="H12" s="15"/>
      <c r="I12" s="15"/>
    </row>
    <row r="13" spans="1:9" ht="12">
      <c r="A13" s="11" t="s">
        <v>23</v>
      </c>
      <c r="B13" s="11"/>
      <c r="C13" s="15"/>
      <c r="D13" s="15"/>
      <c r="E13" s="15"/>
      <c r="F13" s="15"/>
      <c r="G13" s="15"/>
      <c r="H13" s="15"/>
      <c r="I13" s="15"/>
    </row>
    <row r="14" spans="1:9" ht="12">
      <c r="A14" s="61" t="s">
        <v>198</v>
      </c>
      <c r="B14" s="11"/>
      <c r="C14" s="15"/>
      <c r="D14" s="15"/>
      <c r="E14" s="15"/>
      <c r="F14" s="15"/>
      <c r="G14" s="15"/>
      <c r="H14" s="15"/>
      <c r="I14" s="15"/>
    </row>
    <row r="15" spans="1:9" ht="12">
      <c r="A15" s="12" t="s">
        <v>33</v>
      </c>
      <c r="B15" s="11"/>
      <c r="C15" s="15"/>
      <c r="D15" s="15"/>
      <c r="E15" s="15"/>
      <c r="F15" s="15"/>
      <c r="G15" s="15"/>
      <c r="H15" s="15"/>
      <c r="I15" s="15"/>
    </row>
    <row r="16" spans="1:9" ht="12">
      <c r="A16" s="11"/>
      <c r="B16" s="11"/>
      <c r="C16" s="15"/>
      <c r="D16" s="15"/>
      <c r="E16" s="15"/>
      <c r="F16" s="15"/>
      <c r="G16" s="15"/>
      <c r="H16" s="15"/>
      <c r="I16" s="15"/>
    </row>
    <row r="17" spans="1:9" ht="12">
      <c r="A17" s="12" t="s">
        <v>30</v>
      </c>
      <c r="B17" s="11"/>
      <c r="C17" s="15"/>
      <c r="D17" s="15"/>
      <c r="E17" s="15"/>
      <c r="F17" s="15"/>
      <c r="G17" s="15"/>
      <c r="H17" s="15"/>
      <c r="I17" s="15"/>
    </row>
    <row r="18" spans="1:9" ht="12">
      <c r="A18" s="122" t="s">
        <v>199</v>
      </c>
      <c r="B18" s="11"/>
      <c r="C18" s="15"/>
      <c r="D18" s="15"/>
      <c r="E18" s="15"/>
      <c r="F18" s="15"/>
      <c r="G18" s="15"/>
      <c r="H18" s="15"/>
      <c r="I18" s="15"/>
    </row>
    <row r="19" spans="1:9" ht="12">
      <c r="A19" s="122" t="s">
        <v>200</v>
      </c>
      <c r="B19" s="15"/>
      <c r="C19" s="15"/>
      <c r="D19" s="15"/>
      <c r="E19" s="15"/>
      <c r="F19" s="15"/>
      <c r="G19" s="15"/>
      <c r="H19" s="15"/>
      <c r="I19" s="15"/>
    </row>
    <row r="20" spans="1:9" ht="12.75">
      <c r="A20" s="200" t="s">
        <v>12</v>
      </c>
      <c r="B20" s="201"/>
      <c r="C20" s="201"/>
      <c r="D20" s="201"/>
      <c r="E20" s="201"/>
      <c r="F20" s="201"/>
      <c r="G20" s="201"/>
      <c r="H20" s="201"/>
      <c r="I20" s="202"/>
    </row>
    <row r="21" spans="1:9" ht="12">
      <c r="A21" s="64"/>
      <c r="B21" s="65"/>
      <c r="C21" s="66" t="s">
        <v>27</v>
      </c>
      <c r="D21" s="66" t="s">
        <v>28</v>
      </c>
      <c r="E21" s="66" t="s">
        <v>29</v>
      </c>
      <c r="F21" s="66" t="s">
        <v>32</v>
      </c>
      <c r="G21" s="66" t="s">
        <v>35</v>
      </c>
      <c r="H21" s="66" t="s">
        <v>36</v>
      </c>
      <c r="I21" s="66" t="s">
        <v>37</v>
      </c>
    </row>
    <row r="22" spans="1:9" ht="12">
      <c r="A22" s="64"/>
      <c r="B22" s="65"/>
      <c r="C22" s="67" t="s">
        <v>10</v>
      </c>
      <c r="D22" s="68" t="s">
        <v>10</v>
      </c>
      <c r="E22" s="67" t="s">
        <v>10</v>
      </c>
      <c r="F22" s="67" t="s">
        <v>10</v>
      </c>
      <c r="G22" s="67" t="s">
        <v>11</v>
      </c>
      <c r="H22" s="67" t="s">
        <v>11</v>
      </c>
      <c r="I22" s="67" t="s">
        <v>11</v>
      </c>
    </row>
    <row r="23" spans="1:9" ht="12">
      <c r="A23" s="64" t="s">
        <v>0</v>
      </c>
      <c r="B23" s="65"/>
      <c r="C23" s="69"/>
      <c r="D23" s="70"/>
      <c r="E23" s="70">
        <v>1272890</v>
      </c>
      <c r="F23" s="70"/>
      <c r="G23" s="70"/>
      <c r="H23" s="70">
        <v>0</v>
      </c>
      <c r="I23" s="70">
        <v>0</v>
      </c>
    </row>
    <row r="24" spans="1:9" ht="12">
      <c r="A24" s="64" t="s">
        <v>1</v>
      </c>
      <c r="B24" s="65"/>
      <c r="C24" s="69">
        <v>136924</v>
      </c>
      <c r="D24" s="70">
        <f aca="true" t="shared" si="0" ref="D24:I24">C35</f>
        <v>140163</v>
      </c>
      <c r="E24" s="70">
        <f t="shared" si="0"/>
        <v>173415</v>
      </c>
      <c r="F24" s="70">
        <f t="shared" si="0"/>
        <v>173939</v>
      </c>
      <c r="G24" s="70">
        <f t="shared" si="0"/>
        <v>56813</v>
      </c>
      <c r="H24" s="70">
        <f t="shared" si="0"/>
        <v>56813</v>
      </c>
      <c r="I24" s="70">
        <f t="shared" si="0"/>
        <v>56813</v>
      </c>
    </row>
    <row r="25" spans="1:9" ht="12">
      <c r="A25" s="64" t="s">
        <v>2</v>
      </c>
      <c r="B25" s="65"/>
      <c r="C25" s="69">
        <v>170676</v>
      </c>
      <c r="D25" s="70">
        <v>64439</v>
      </c>
      <c r="E25" s="70">
        <v>55990</v>
      </c>
      <c r="F25" s="70">
        <v>19120</v>
      </c>
      <c r="G25" s="70">
        <v>570000</v>
      </c>
      <c r="H25" s="70">
        <v>0</v>
      </c>
      <c r="I25" s="70">
        <v>0</v>
      </c>
    </row>
    <row r="26" spans="1:9" ht="12">
      <c r="A26" s="64" t="s">
        <v>3</v>
      </c>
      <c r="B26" s="65"/>
      <c r="C26" s="69">
        <v>167437</v>
      </c>
      <c r="D26" s="70">
        <v>31187</v>
      </c>
      <c r="E26" s="70">
        <v>55466</v>
      </c>
      <c r="F26" s="69">
        <v>136246</v>
      </c>
      <c r="G26" s="70">
        <v>570000</v>
      </c>
      <c r="H26" s="70">
        <v>0</v>
      </c>
      <c r="I26" s="70">
        <v>0</v>
      </c>
    </row>
    <row r="27" spans="1:9" ht="12">
      <c r="A27" s="64"/>
      <c r="B27" s="65"/>
      <c r="C27" s="69"/>
      <c r="D27" s="70"/>
      <c r="E27" s="70"/>
      <c r="F27" s="70"/>
      <c r="G27" s="70"/>
      <c r="H27" s="70"/>
      <c r="I27" s="70"/>
    </row>
    <row r="28" spans="1:9" ht="12">
      <c r="A28" s="64" t="s">
        <v>4</v>
      </c>
      <c r="B28" s="19"/>
      <c r="C28" s="71"/>
      <c r="D28" s="71"/>
      <c r="E28" s="71"/>
      <c r="F28" s="71"/>
      <c r="G28" s="71"/>
      <c r="H28" s="71"/>
      <c r="I28" s="69"/>
    </row>
    <row r="29" spans="1:9" ht="12">
      <c r="A29" s="72" t="s">
        <v>34</v>
      </c>
      <c r="B29" s="65"/>
      <c r="C29" s="69"/>
      <c r="D29" s="73"/>
      <c r="E29" s="71"/>
      <c r="F29" s="71"/>
      <c r="G29" s="71"/>
      <c r="H29" s="71"/>
      <c r="I29" s="69"/>
    </row>
    <row r="30" spans="1:9" ht="12">
      <c r="A30" s="74"/>
      <c r="B30" s="75"/>
      <c r="C30" s="69">
        <v>0</v>
      </c>
      <c r="D30" s="70">
        <v>0</v>
      </c>
      <c r="E30" s="70">
        <v>0</v>
      </c>
      <c r="F30" s="70">
        <v>0</v>
      </c>
      <c r="G30" s="70"/>
      <c r="H30" s="70"/>
      <c r="I30" s="70"/>
    </row>
    <row r="31" spans="1:9" ht="12">
      <c r="A31" s="74"/>
      <c r="B31" s="75"/>
      <c r="C31" s="69"/>
      <c r="D31" s="70"/>
      <c r="E31" s="70"/>
      <c r="F31" s="70"/>
      <c r="G31" s="70"/>
      <c r="H31" s="70"/>
      <c r="I31" s="70"/>
    </row>
    <row r="32" spans="1:9" ht="12">
      <c r="A32" s="74"/>
      <c r="B32" s="75"/>
      <c r="C32" s="69"/>
      <c r="D32" s="70"/>
      <c r="E32" s="70"/>
      <c r="F32" s="70"/>
      <c r="G32" s="70"/>
      <c r="H32" s="70"/>
      <c r="I32" s="70"/>
    </row>
    <row r="33" spans="1:9" ht="12">
      <c r="A33" s="64" t="s">
        <v>5</v>
      </c>
      <c r="B33" s="65"/>
      <c r="C33" s="69">
        <f aca="true" t="shared" si="1" ref="C33:I33">SUM(C30:C32)</f>
        <v>0</v>
      </c>
      <c r="D33" s="69">
        <f t="shared" si="1"/>
        <v>0</v>
      </c>
      <c r="E33" s="69">
        <f t="shared" si="1"/>
        <v>0</v>
      </c>
      <c r="F33" s="69">
        <f t="shared" si="1"/>
        <v>0</v>
      </c>
      <c r="G33" s="69">
        <f t="shared" si="1"/>
        <v>0</v>
      </c>
      <c r="H33" s="69">
        <f t="shared" si="1"/>
        <v>0</v>
      </c>
      <c r="I33" s="69">
        <f t="shared" si="1"/>
        <v>0</v>
      </c>
    </row>
    <row r="34" spans="1:9" ht="12">
      <c r="A34" s="64"/>
      <c r="B34" s="65"/>
      <c r="C34" s="69"/>
      <c r="D34" s="70"/>
      <c r="E34" s="70"/>
      <c r="F34" s="70"/>
      <c r="G34" s="70"/>
      <c r="H34" s="70"/>
      <c r="I34" s="70"/>
    </row>
    <row r="35" spans="1:9" ht="12">
      <c r="A35" s="64" t="s">
        <v>7</v>
      </c>
      <c r="B35" s="65"/>
      <c r="C35" s="69">
        <f>+C24+C25-C26+C33</f>
        <v>140163</v>
      </c>
      <c r="D35" s="69">
        <f aca="true" t="shared" si="2" ref="D35:I35">+D24+D25-D26+D33</f>
        <v>173415</v>
      </c>
      <c r="E35" s="69">
        <f>+E24+E25-E26+E33</f>
        <v>173939</v>
      </c>
      <c r="F35" s="69">
        <f t="shared" si="2"/>
        <v>56813</v>
      </c>
      <c r="G35" s="69">
        <f>+G24+G25-G26+G33</f>
        <v>56813</v>
      </c>
      <c r="H35" s="69">
        <f>+H24+H25-H26+H33</f>
        <v>56813</v>
      </c>
      <c r="I35" s="69">
        <f t="shared" si="2"/>
        <v>56813</v>
      </c>
    </row>
    <row r="36" spans="1:9" ht="12">
      <c r="A36" s="74"/>
      <c r="B36" s="75"/>
      <c r="C36" s="76"/>
      <c r="D36" s="77"/>
      <c r="E36" s="77"/>
      <c r="F36" s="70"/>
      <c r="G36" s="70"/>
      <c r="H36" s="70"/>
      <c r="I36" s="70"/>
    </row>
    <row r="37" spans="1:9" ht="12">
      <c r="A37" s="64" t="s">
        <v>24</v>
      </c>
      <c r="B37" s="65"/>
      <c r="C37" s="76">
        <v>38636</v>
      </c>
      <c r="D37" s="77">
        <v>51189</v>
      </c>
      <c r="E37" s="77">
        <v>14098</v>
      </c>
      <c r="F37" s="70">
        <v>0</v>
      </c>
      <c r="G37" s="70">
        <v>0</v>
      </c>
      <c r="H37" s="70">
        <v>0</v>
      </c>
      <c r="I37" s="70">
        <v>0</v>
      </c>
    </row>
    <row r="38" spans="1:9" ht="12">
      <c r="A38" s="74"/>
      <c r="B38" s="75"/>
      <c r="C38" s="76"/>
      <c r="D38" s="77"/>
      <c r="E38" s="77"/>
      <c r="F38" s="70"/>
      <c r="G38" s="70"/>
      <c r="H38" s="70"/>
      <c r="I38" s="70"/>
    </row>
    <row r="39" spans="1:9" ht="12">
      <c r="A39" s="64" t="s">
        <v>25</v>
      </c>
      <c r="B39" s="78"/>
      <c r="C39" s="79">
        <f>C35-C37</f>
        <v>101527</v>
      </c>
      <c r="D39" s="79">
        <f aca="true" t="shared" si="3" ref="D39:I39">D35-D37</f>
        <v>122226</v>
      </c>
      <c r="E39" s="79">
        <f t="shared" si="3"/>
        <v>159841</v>
      </c>
      <c r="F39" s="80">
        <f t="shared" si="3"/>
        <v>56813</v>
      </c>
      <c r="G39" s="80">
        <f t="shared" si="3"/>
        <v>56813</v>
      </c>
      <c r="H39" s="80">
        <f t="shared" si="3"/>
        <v>56813</v>
      </c>
      <c r="I39" s="80">
        <f t="shared" si="3"/>
        <v>56813</v>
      </c>
    </row>
    <row r="40" spans="1:9" ht="12">
      <c r="A40" s="81"/>
      <c r="B40" s="81"/>
      <c r="C40" s="82"/>
      <c r="D40" s="82"/>
      <c r="E40" s="82"/>
      <c r="F40" s="82"/>
      <c r="G40" s="82"/>
      <c r="H40" s="82"/>
      <c r="I40" s="82"/>
    </row>
    <row r="41" spans="1:9" ht="12">
      <c r="A41" s="83" t="s">
        <v>26</v>
      </c>
      <c r="B41" s="14"/>
      <c r="C41" s="84"/>
      <c r="D41" s="84"/>
      <c r="E41" s="84"/>
      <c r="F41" s="84"/>
      <c r="G41" s="84"/>
      <c r="H41" s="84"/>
      <c r="I41" s="84"/>
    </row>
    <row r="42" spans="1:9" ht="12">
      <c r="A42" s="85" t="s">
        <v>31</v>
      </c>
      <c r="B42" s="75"/>
      <c r="C42" s="77"/>
      <c r="D42" s="77"/>
      <c r="E42" s="77"/>
      <c r="F42" s="77"/>
      <c r="G42" s="77"/>
      <c r="H42" s="77"/>
      <c r="I42" s="77"/>
    </row>
    <row r="43" spans="1:9" ht="12">
      <c r="A43" s="64"/>
      <c r="B43" s="65"/>
      <c r="C43" s="70"/>
      <c r="D43" s="70"/>
      <c r="E43" s="70"/>
      <c r="F43" s="70"/>
      <c r="G43" s="70"/>
      <c r="H43" s="70"/>
      <c r="I43" s="70"/>
    </row>
    <row r="44" spans="1:9" ht="12">
      <c r="A44" s="64" t="s">
        <v>6</v>
      </c>
      <c r="B44" s="65"/>
      <c r="C44" s="70"/>
      <c r="D44" s="70"/>
      <c r="E44" s="70"/>
      <c r="F44" s="70"/>
      <c r="G44" s="70"/>
      <c r="H44" s="70"/>
      <c r="I44" s="70"/>
    </row>
    <row r="45" spans="1:9" ht="12">
      <c r="A45" s="64"/>
      <c r="B45" s="65"/>
      <c r="C45" s="70"/>
      <c r="D45" s="70"/>
      <c r="E45" s="70"/>
      <c r="F45" s="70"/>
      <c r="G45" s="70"/>
      <c r="H45" s="70"/>
      <c r="I45" s="70"/>
    </row>
    <row r="46" spans="1:9" ht="12">
      <c r="A46" s="52" t="s">
        <v>8</v>
      </c>
      <c r="B46" s="42"/>
      <c r="C46" s="37"/>
      <c r="D46" s="37"/>
      <c r="E46" s="35"/>
      <c r="F46" s="35"/>
      <c r="G46" s="35"/>
      <c r="H46" s="35"/>
      <c r="I46" s="35"/>
    </row>
    <row r="47" spans="1:9" ht="12">
      <c r="A47" s="53" t="s">
        <v>9</v>
      </c>
      <c r="B47" s="54"/>
      <c r="C47" s="37"/>
      <c r="D47" s="37"/>
      <c r="E47" s="35"/>
      <c r="F47" s="35"/>
      <c r="G47" s="35"/>
      <c r="H47" s="35"/>
      <c r="I47" s="35"/>
    </row>
  </sheetData>
  <sheetProtection selectLockedCells="1"/>
  <mergeCells count="1">
    <mergeCell ref="A20:I20"/>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T20" sqref="T20"/>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t="s">
        <v>128</v>
      </c>
      <c r="I2" s="14"/>
    </row>
    <row r="3" spans="1:9" ht="12">
      <c r="A3" s="11" t="s">
        <v>22</v>
      </c>
      <c r="B3" s="14" t="s">
        <v>100</v>
      </c>
      <c r="C3" s="14"/>
      <c r="D3" s="14"/>
      <c r="E3" s="15"/>
      <c r="F3" s="11"/>
      <c r="G3" s="16" t="s">
        <v>15</v>
      </c>
      <c r="H3" s="19" t="s">
        <v>129</v>
      </c>
      <c r="I3" s="19"/>
    </row>
    <row r="4" spans="1:9" ht="12">
      <c r="A4" s="11" t="s">
        <v>16</v>
      </c>
      <c r="B4" s="194" t="s">
        <v>299</v>
      </c>
      <c r="C4" s="14"/>
      <c r="D4" s="14"/>
      <c r="E4" s="15"/>
      <c r="F4" s="11"/>
      <c r="G4" s="16" t="s">
        <v>18</v>
      </c>
      <c r="H4" s="14" t="s">
        <v>54</v>
      </c>
      <c r="I4" s="14"/>
    </row>
    <row r="5" spans="1:9" ht="12">
      <c r="A5" s="11" t="s">
        <v>17</v>
      </c>
      <c r="B5" s="14" t="s">
        <v>130</v>
      </c>
      <c r="C5" s="19"/>
      <c r="D5" s="19"/>
      <c r="E5" s="15"/>
      <c r="F5" s="11"/>
      <c r="G5" s="16" t="s">
        <v>19</v>
      </c>
      <c r="H5" s="19" t="s">
        <v>131</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t="s">
        <v>132</v>
      </c>
      <c r="C8" s="15"/>
      <c r="D8" s="15"/>
      <c r="E8" s="15"/>
      <c r="F8" s="15"/>
      <c r="G8" s="15"/>
      <c r="H8" s="15"/>
      <c r="I8" s="15"/>
    </row>
    <row r="9" spans="1:9" ht="12">
      <c r="A9" s="11" t="s">
        <v>133</v>
      </c>
      <c r="B9" s="11"/>
      <c r="C9" s="15"/>
      <c r="D9" s="15"/>
      <c r="E9" s="15"/>
      <c r="F9" s="15"/>
      <c r="G9" s="15"/>
      <c r="H9" s="15"/>
      <c r="I9" s="15"/>
    </row>
    <row r="10" spans="1:9" ht="12">
      <c r="A10" s="11" t="s">
        <v>134</v>
      </c>
      <c r="B10" s="11"/>
      <c r="C10" s="15"/>
      <c r="D10" s="15"/>
      <c r="E10" s="15"/>
      <c r="F10" s="15"/>
      <c r="G10" s="15"/>
      <c r="H10" s="15"/>
      <c r="I10" s="15"/>
    </row>
    <row r="11" spans="1:9" ht="12">
      <c r="A11" s="11" t="s">
        <v>135</v>
      </c>
      <c r="B11" s="11"/>
      <c r="C11" s="15"/>
      <c r="D11" s="15"/>
      <c r="E11" s="15"/>
      <c r="F11" s="15"/>
      <c r="G11" s="15"/>
      <c r="H11" s="15"/>
      <c r="I11" s="15"/>
    </row>
    <row r="12" spans="1:9" ht="12">
      <c r="A12" s="11" t="s">
        <v>136</v>
      </c>
      <c r="B12" s="11"/>
      <c r="C12" s="15"/>
      <c r="D12" s="15"/>
      <c r="E12" s="15"/>
      <c r="F12" s="15"/>
      <c r="G12" s="15"/>
      <c r="H12" s="15"/>
      <c r="I12" s="15"/>
    </row>
    <row r="13" spans="1:9" ht="12">
      <c r="A13" s="11" t="s">
        <v>137</v>
      </c>
      <c r="B13" s="11"/>
      <c r="C13" s="15"/>
      <c r="D13" s="15"/>
      <c r="E13" s="15"/>
      <c r="F13" s="15"/>
      <c r="G13" s="15"/>
      <c r="H13" s="15"/>
      <c r="I13" s="15"/>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1"/>
      <c r="C16" s="15"/>
      <c r="D16" s="15"/>
      <c r="E16" s="15"/>
      <c r="F16" s="15"/>
      <c r="G16" s="15"/>
      <c r="H16" s="15"/>
      <c r="I16" s="15"/>
    </row>
    <row r="17" spans="1:9" ht="12">
      <c r="A17" s="15"/>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c r="D21" s="70"/>
      <c r="E21" s="70"/>
      <c r="F21" s="70">
        <v>249993</v>
      </c>
      <c r="G21" s="70"/>
      <c r="H21" s="70"/>
      <c r="I21" s="70"/>
    </row>
    <row r="22" spans="1:9" ht="12">
      <c r="A22" s="64" t="s">
        <v>1</v>
      </c>
      <c r="B22" s="65"/>
      <c r="C22" s="69"/>
      <c r="D22" s="70">
        <f aca="true" t="shared" si="0" ref="D22:I22">C33</f>
        <v>0</v>
      </c>
      <c r="E22" s="70">
        <f t="shared" si="0"/>
        <v>0</v>
      </c>
      <c r="F22" s="70">
        <f t="shared" si="0"/>
        <v>0</v>
      </c>
      <c r="G22" s="70">
        <f t="shared" si="0"/>
        <v>5000</v>
      </c>
      <c r="H22" s="70">
        <f t="shared" si="0"/>
        <v>0</v>
      </c>
      <c r="I22" s="70">
        <f t="shared" si="0"/>
        <v>0</v>
      </c>
    </row>
    <row r="23" spans="1:9" ht="12">
      <c r="A23" s="64" t="s">
        <v>2</v>
      </c>
      <c r="B23" s="65"/>
      <c r="C23" s="69"/>
      <c r="D23" s="70"/>
      <c r="E23" s="70"/>
      <c r="F23" s="70">
        <v>5000</v>
      </c>
      <c r="G23" s="70">
        <v>244993</v>
      </c>
      <c r="H23" s="70"/>
      <c r="I23" s="70"/>
    </row>
    <row r="24" spans="1:9" ht="12">
      <c r="A24" s="64" t="s">
        <v>3</v>
      </c>
      <c r="B24" s="65"/>
      <c r="C24" s="69"/>
      <c r="D24" s="70"/>
      <c r="E24" s="70"/>
      <c r="F24" s="69">
        <v>0</v>
      </c>
      <c r="G24" s="70">
        <v>249993</v>
      </c>
      <c r="H24" s="70"/>
      <c r="I24" s="70"/>
    </row>
    <row r="25" spans="1:9" ht="12">
      <c r="A25" s="64"/>
      <c r="B25" s="65"/>
      <c r="C25" s="69"/>
      <c r="D25" s="70"/>
      <c r="E25" s="70"/>
      <c r="F25" s="70"/>
      <c r="G25" s="70"/>
      <c r="H25" s="70"/>
      <c r="I25" s="70"/>
    </row>
    <row r="26" spans="1:9" ht="12">
      <c r="A26" s="64" t="s">
        <v>4</v>
      </c>
      <c r="B26" s="19"/>
      <c r="C26" s="71"/>
      <c r="D26" s="71"/>
      <c r="E26" s="71"/>
      <c r="F26" s="71"/>
      <c r="G26" s="71"/>
      <c r="H26" s="71"/>
      <c r="I26" s="69"/>
    </row>
    <row r="27" spans="1:9" ht="12">
      <c r="A27" s="72" t="s">
        <v>34</v>
      </c>
      <c r="B27" s="65"/>
      <c r="C27" s="69"/>
      <c r="D27" s="73"/>
      <c r="E27" s="71"/>
      <c r="F27" s="71"/>
      <c r="G27" s="71"/>
      <c r="H27" s="71"/>
      <c r="I27" s="69"/>
    </row>
    <row r="28" spans="1:9" ht="12">
      <c r="A28" s="74"/>
      <c r="B28" s="75"/>
      <c r="C28" s="69">
        <v>0</v>
      </c>
      <c r="D28" s="70">
        <v>0</v>
      </c>
      <c r="E28" s="70">
        <v>0</v>
      </c>
      <c r="F28" s="70">
        <v>0</v>
      </c>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0</v>
      </c>
      <c r="D33" s="69">
        <f aca="true" t="shared" si="2" ref="D33:I33">+D22+D23-D24+D31</f>
        <v>0</v>
      </c>
      <c r="E33" s="69">
        <f>+E22+E23-E24+E31</f>
        <v>0</v>
      </c>
      <c r="F33" s="69">
        <f t="shared" si="2"/>
        <v>5000</v>
      </c>
      <c r="G33" s="69">
        <f>+G22+G23-G24+G31</f>
        <v>0</v>
      </c>
      <c r="H33" s="69">
        <f>+H22+H23-H24+H31</f>
        <v>0</v>
      </c>
      <c r="I33" s="69">
        <f t="shared" si="2"/>
        <v>0</v>
      </c>
    </row>
    <row r="34" spans="1:9" ht="12">
      <c r="A34" s="74"/>
      <c r="B34" s="75"/>
      <c r="C34" s="76"/>
      <c r="D34" s="77"/>
      <c r="E34" s="77"/>
      <c r="F34" s="70"/>
      <c r="G34" s="70"/>
      <c r="H34" s="70"/>
      <c r="I34" s="70"/>
    </row>
    <row r="35" spans="1:9" ht="12">
      <c r="A35" s="64" t="s">
        <v>24</v>
      </c>
      <c r="B35" s="65"/>
      <c r="C35" s="76"/>
      <c r="D35" s="77"/>
      <c r="E35" s="77"/>
      <c r="F35" s="70">
        <v>212851</v>
      </c>
      <c r="G35" s="70">
        <v>0</v>
      </c>
      <c r="H35" s="70"/>
      <c r="I35" s="70"/>
    </row>
    <row r="36" spans="1:9" ht="12">
      <c r="A36" s="74"/>
      <c r="B36" s="75"/>
      <c r="C36" s="76"/>
      <c r="D36" s="77"/>
      <c r="E36" s="77"/>
      <c r="F36" s="70"/>
      <c r="G36" s="70"/>
      <c r="H36" s="70"/>
      <c r="I36" s="70"/>
    </row>
    <row r="37" spans="1:9" ht="12">
      <c r="A37" s="64" t="s">
        <v>25</v>
      </c>
      <c r="B37" s="78"/>
      <c r="C37" s="79">
        <f>C33-C35</f>
        <v>0</v>
      </c>
      <c r="D37" s="79">
        <f aca="true" t="shared" si="3" ref="D37:I37">D33-D35</f>
        <v>0</v>
      </c>
      <c r="E37" s="79">
        <f t="shared" si="3"/>
        <v>0</v>
      </c>
      <c r="F37" s="80">
        <f t="shared" si="3"/>
        <v>-207851</v>
      </c>
      <c r="G37" s="80">
        <f>G33-G35</f>
        <v>0</v>
      </c>
      <c r="H37" s="80">
        <f t="shared" si="3"/>
        <v>0</v>
      </c>
      <c r="I37" s="80">
        <f t="shared" si="3"/>
        <v>0</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1">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B4" sqref="B4"/>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20" t="s">
        <v>13</v>
      </c>
      <c r="B2" s="24" t="s">
        <v>38</v>
      </c>
      <c r="C2" s="21"/>
      <c r="D2" s="21"/>
      <c r="E2" s="22"/>
      <c r="F2" s="20"/>
      <c r="G2" s="23" t="s">
        <v>14</v>
      </c>
      <c r="H2" s="24" t="s">
        <v>266</v>
      </c>
      <c r="I2" s="21"/>
    </row>
    <row r="3" spans="1:9" ht="12">
      <c r="A3" s="20" t="s">
        <v>22</v>
      </c>
      <c r="B3" s="24" t="s">
        <v>260</v>
      </c>
      <c r="C3" s="21"/>
      <c r="D3" s="21"/>
      <c r="E3" s="22"/>
      <c r="F3" s="20"/>
      <c r="G3" s="23" t="s">
        <v>15</v>
      </c>
      <c r="H3" s="25" t="s">
        <v>267</v>
      </c>
      <c r="I3" s="26"/>
    </row>
    <row r="4" spans="1:9" ht="12">
      <c r="A4" s="20" t="s">
        <v>16</v>
      </c>
      <c r="B4" s="21" t="s">
        <v>41</v>
      </c>
      <c r="C4" s="21"/>
      <c r="D4" s="21"/>
      <c r="E4" s="22"/>
      <c r="F4" s="20"/>
      <c r="G4" s="23" t="s">
        <v>18</v>
      </c>
      <c r="H4" s="24" t="s">
        <v>54</v>
      </c>
      <c r="I4" s="21"/>
    </row>
    <row r="5" spans="1:9" ht="12">
      <c r="A5" s="20" t="s">
        <v>17</v>
      </c>
      <c r="B5" s="21" t="s">
        <v>268</v>
      </c>
      <c r="C5" s="26"/>
      <c r="D5" s="26"/>
      <c r="E5" s="22"/>
      <c r="F5" s="20"/>
      <c r="G5" s="23" t="s">
        <v>19</v>
      </c>
      <c r="H5" s="25" t="s">
        <v>269</v>
      </c>
      <c r="I5" s="26"/>
    </row>
    <row r="6" spans="1:9" ht="12">
      <c r="A6" s="20"/>
      <c r="B6" s="20"/>
      <c r="C6" s="20"/>
      <c r="D6" s="20"/>
      <c r="E6" s="20"/>
      <c r="F6" s="20"/>
      <c r="G6" s="20"/>
      <c r="H6" s="20"/>
      <c r="I6" s="20"/>
    </row>
    <row r="7" spans="1:9" ht="12">
      <c r="A7" s="20"/>
      <c r="B7" s="20"/>
      <c r="C7" s="20"/>
      <c r="D7" s="20"/>
      <c r="E7" s="20"/>
      <c r="F7" s="20"/>
      <c r="G7" s="20"/>
      <c r="H7" s="20"/>
      <c r="I7" s="20"/>
    </row>
    <row r="8" spans="1:9" ht="12">
      <c r="A8" s="20" t="s">
        <v>20</v>
      </c>
      <c r="B8" s="20"/>
      <c r="C8" s="22"/>
      <c r="D8" s="22"/>
      <c r="E8" s="22"/>
      <c r="F8" s="22"/>
      <c r="G8" s="22"/>
      <c r="H8" s="22"/>
      <c r="I8" s="22"/>
    </row>
    <row r="9" spans="1:9" ht="12">
      <c r="A9" s="28" t="s">
        <v>270</v>
      </c>
      <c r="B9" s="20"/>
      <c r="C9" s="20"/>
      <c r="D9" s="20"/>
      <c r="E9" s="20"/>
      <c r="F9" s="20"/>
      <c r="G9" s="20"/>
      <c r="H9" s="20"/>
      <c r="I9" s="63"/>
    </row>
    <row r="10" spans="1:9" ht="12">
      <c r="A10" s="28" t="s">
        <v>271</v>
      </c>
      <c r="B10" s="20"/>
      <c r="C10" s="22"/>
      <c r="D10" s="22"/>
      <c r="E10" s="22"/>
      <c r="F10" s="22"/>
      <c r="G10" s="22"/>
      <c r="H10" s="22"/>
      <c r="I10" s="22"/>
    </row>
    <row r="11" spans="1:9" ht="12">
      <c r="A11" s="20" t="s">
        <v>21</v>
      </c>
      <c r="B11" s="20"/>
      <c r="C11" s="22"/>
      <c r="D11" s="22"/>
      <c r="E11" s="22"/>
      <c r="F11" s="22"/>
      <c r="G11" s="22"/>
      <c r="H11" s="22"/>
      <c r="I11" s="22"/>
    </row>
    <row r="12" spans="1:9" ht="12">
      <c r="A12" s="205" t="s">
        <v>264</v>
      </c>
      <c r="B12" s="206"/>
      <c r="C12" s="206"/>
      <c r="D12" s="206"/>
      <c r="E12" s="206"/>
      <c r="F12" s="206"/>
      <c r="G12" s="206"/>
      <c r="H12" s="206"/>
      <c r="I12" s="206"/>
    </row>
    <row r="13" spans="1:9" ht="12">
      <c r="A13" s="20" t="s">
        <v>23</v>
      </c>
      <c r="B13" s="20"/>
      <c r="C13" s="22"/>
      <c r="D13" s="22"/>
      <c r="E13" s="22"/>
      <c r="F13" s="22"/>
      <c r="G13" s="22"/>
      <c r="H13" s="22"/>
      <c r="I13" s="22"/>
    </row>
    <row r="14" spans="1:9" ht="27.75" customHeight="1">
      <c r="A14" s="203" t="s">
        <v>272</v>
      </c>
      <c r="B14" s="204"/>
      <c r="C14" s="204"/>
      <c r="D14" s="204"/>
      <c r="E14" s="204"/>
      <c r="F14" s="204"/>
      <c r="G14" s="204"/>
      <c r="H14" s="204"/>
      <c r="I14" s="204"/>
    </row>
    <row r="15" spans="1:9" ht="12">
      <c r="A15" s="28" t="s">
        <v>33</v>
      </c>
      <c r="B15" s="20"/>
      <c r="C15" s="22"/>
      <c r="D15" s="22"/>
      <c r="E15" s="22"/>
      <c r="F15" s="22"/>
      <c r="G15" s="22"/>
      <c r="H15" s="22"/>
      <c r="I15" s="22"/>
    </row>
    <row r="16" spans="1:9" ht="12">
      <c r="A16" s="20"/>
      <c r="B16" s="20"/>
      <c r="C16" s="22"/>
      <c r="D16" s="22"/>
      <c r="E16" s="22"/>
      <c r="F16" s="22"/>
      <c r="G16" s="22"/>
      <c r="H16" s="22"/>
      <c r="I16" s="22"/>
    </row>
    <row r="17" spans="1:9" ht="12">
      <c r="A17" s="28" t="s">
        <v>30</v>
      </c>
      <c r="B17" s="20"/>
      <c r="C17" s="22"/>
      <c r="D17" s="22"/>
      <c r="E17" s="22"/>
      <c r="F17" s="22"/>
      <c r="G17" s="22"/>
      <c r="H17" s="22"/>
      <c r="I17" s="22"/>
    </row>
    <row r="18" spans="1:9" ht="12">
      <c r="A18" s="28"/>
      <c r="B18" s="20"/>
      <c r="C18" s="22"/>
      <c r="D18" s="22"/>
      <c r="E18" s="22"/>
      <c r="F18" s="22"/>
      <c r="G18" s="22"/>
      <c r="H18" s="22"/>
      <c r="I18" s="22"/>
    </row>
    <row r="19" spans="1:9" ht="12.75">
      <c r="A19" s="200" t="s">
        <v>12</v>
      </c>
      <c r="B19" s="201"/>
      <c r="C19" s="201"/>
      <c r="D19" s="201"/>
      <c r="E19" s="201"/>
      <c r="F19" s="201"/>
      <c r="G19" s="201"/>
      <c r="H19" s="201"/>
      <c r="I19" s="202"/>
    </row>
    <row r="20" spans="1:9" ht="12">
      <c r="A20" s="64"/>
      <c r="B20" s="65"/>
      <c r="C20" s="66" t="s">
        <v>27</v>
      </c>
      <c r="D20" s="66" t="s">
        <v>28</v>
      </c>
      <c r="E20" s="66" t="s">
        <v>29</v>
      </c>
      <c r="F20" s="66" t="s">
        <v>32</v>
      </c>
      <c r="G20" s="66" t="s">
        <v>35</v>
      </c>
      <c r="H20" s="66" t="s">
        <v>36</v>
      </c>
      <c r="I20" s="66" t="s">
        <v>37</v>
      </c>
    </row>
    <row r="21" spans="1:9" ht="12">
      <c r="A21" s="64"/>
      <c r="B21" s="65"/>
      <c r="C21" s="67" t="s">
        <v>10</v>
      </c>
      <c r="D21" s="68" t="s">
        <v>10</v>
      </c>
      <c r="E21" s="67" t="s">
        <v>10</v>
      </c>
      <c r="F21" s="67" t="s">
        <v>10</v>
      </c>
      <c r="G21" s="67" t="s">
        <v>11</v>
      </c>
      <c r="H21" s="67" t="s">
        <v>11</v>
      </c>
      <c r="I21" s="67" t="s">
        <v>11</v>
      </c>
    </row>
    <row r="22" spans="1:9" ht="12">
      <c r="A22" s="64" t="s">
        <v>0</v>
      </c>
      <c r="B22" s="65"/>
      <c r="C22" s="69">
        <v>450000</v>
      </c>
      <c r="D22" s="70">
        <v>675000</v>
      </c>
      <c r="E22" s="70">
        <v>675000</v>
      </c>
      <c r="F22" s="70">
        <v>300000</v>
      </c>
      <c r="G22" s="70">
        <v>300000</v>
      </c>
      <c r="H22" s="70">
        <v>400000</v>
      </c>
      <c r="I22" s="70">
        <v>450000</v>
      </c>
    </row>
    <row r="23" spans="1:9" ht="12">
      <c r="A23" s="64" t="s">
        <v>1</v>
      </c>
      <c r="B23" s="65"/>
      <c r="C23" s="69">
        <v>0</v>
      </c>
      <c r="D23" s="70">
        <f aca="true" t="shared" si="0" ref="D23:I23">C34</f>
        <v>7100</v>
      </c>
      <c r="E23" s="70">
        <f t="shared" si="0"/>
        <v>7100</v>
      </c>
      <c r="F23" s="70">
        <f t="shared" si="0"/>
        <v>8822</v>
      </c>
      <c r="G23" s="70">
        <f t="shared" si="0"/>
        <v>19496</v>
      </c>
      <c r="H23" s="70">
        <f t="shared" si="0"/>
        <v>24496</v>
      </c>
      <c r="I23" s="70">
        <f t="shared" si="0"/>
        <v>31496</v>
      </c>
    </row>
    <row r="24" spans="1:9" ht="12">
      <c r="A24" s="64" t="s">
        <v>2</v>
      </c>
      <c r="B24" s="65"/>
      <c r="C24" s="69">
        <v>21290</v>
      </c>
      <c r="D24" s="70">
        <v>19779</v>
      </c>
      <c r="E24" s="70">
        <v>10007</v>
      </c>
      <c r="F24" s="70">
        <v>13810</v>
      </c>
      <c r="G24" s="70">
        <v>20000</v>
      </c>
      <c r="H24" s="70">
        <v>25000</v>
      </c>
      <c r="I24" s="70">
        <v>30000</v>
      </c>
    </row>
    <row r="25" spans="1:9" ht="12">
      <c r="A25" s="64" t="s">
        <v>3</v>
      </c>
      <c r="B25" s="65"/>
      <c r="C25" s="69">
        <v>14190</v>
      </c>
      <c r="D25" s="70">
        <v>19779</v>
      </c>
      <c r="E25" s="70">
        <v>8285</v>
      </c>
      <c r="F25" s="69">
        <v>3136</v>
      </c>
      <c r="G25" s="70">
        <v>15000</v>
      </c>
      <c r="H25" s="70">
        <v>18000</v>
      </c>
      <c r="I25" s="70">
        <v>25000</v>
      </c>
    </row>
    <row r="26" spans="1:9" ht="12">
      <c r="A26" s="64"/>
      <c r="B26" s="65"/>
      <c r="C26" s="69"/>
      <c r="D26" s="70"/>
      <c r="E26" s="70"/>
      <c r="F26" s="70"/>
      <c r="G26" s="70"/>
      <c r="H26" s="70"/>
      <c r="I26" s="70"/>
    </row>
    <row r="27" spans="1:9" ht="12">
      <c r="A27" s="64" t="s">
        <v>4</v>
      </c>
      <c r="B27" s="19"/>
      <c r="C27" s="71"/>
      <c r="D27" s="71"/>
      <c r="E27" s="71"/>
      <c r="F27" s="71"/>
      <c r="G27" s="71"/>
      <c r="H27" s="71"/>
      <c r="I27" s="69"/>
    </row>
    <row r="28" spans="1:9" ht="12">
      <c r="A28" s="72" t="s">
        <v>34</v>
      </c>
      <c r="B28" s="65"/>
      <c r="C28" s="69"/>
      <c r="D28" s="73"/>
      <c r="E28" s="71"/>
      <c r="F28" s="71"/>
      <c r="G28" s="71"/>
      <c r="H28" s="71"/>
      <c r="I28" s="69"/>
    </row>
    <row r="29" spans="1:9" ht="12">
      <c r="A29" s="74"/>
      <c r="B29" s="75"/>
      <c r="C29" s="69">
        <v>0</v>
      </c>
      <c r="D29" s="70">
        <v>0</v>
      </c>
      <c r="E29" s="70">
        <v>0</v>
      </c>
      <c r="F29" s="70">
        <v>0</v>
      </c>
      <c r="G29" s="70"/>
      <c r="H29" s="70"/>
      <c r="I29" s="70"/>
    </row>
    <row r="30" spans="1:9" ht="12">
      <c r="A30" s="74"/>
      <c r="B30" s="75"/>
      <c r="C30" s="69"/>
      <c r="D30" s="70"/>
      <c r="E30" s="70"/>
      <c r="F30" s="70"/>
      <c r="G30" s="70"/>
      <c r="H30" s="70"/>
      <c r="I30" s="70"/>
    </row>
    <row r="31" spans="1:9" ht="12">
      <c r="A31" s="74"/>
      <c r="B31" s="75"/>
      <c r="C31" s="69"/>
      <c r="D31" s="70"/>
      <c r="E31" s="70"/>
      <c r="F31" s="70"/>
      <c r="G31" s="70"/>
      <c r="H31" s="70"/>
      <c r="I31" s="70"/>
    </row>
    <row r="32" spans="1:9" ht="12">
      <c r="A32" s="64" t="s">
        <v>5</v>
      </c>
      <c r="B32" s="65"/>
      <c r="C32" s="69">
        <f aca="true" t="shared" si="1" ref="C32:I32">SUM(C29:C31)</f>
        <v>0</v>
      </c>
      <c r="D32" s="69">
        <f t="shared" si="1"/>
        <v>0</v>
      </c>
      <c r="E32" s="69">
        <f t="shared" si="1"/>
        <v>0</v>
      </c>
      <c r="F32" s="69">
        <f t="shared" si="1"/>
        <v>0</v>
      </c>
      <c r="G32" s="69">
        <f t="shared" si="1"/>
        <v>0</v>
      </c>
      <c r="H32" s="69">
        <f t="shared" si="1"/>
        <v>0</v>
      </c>
      <c r="I32" s="69">
        <f t="shared" si="1"/>
        <v>0</v>
      </c>
    </row>
    <row r="33" spans="1:9" ht="12">
      <c r="A33" s="64"/>
      <c r="B33" s="65"/>
      <c r="C33" s="69"/>
      <c r="D33" s="70"/>
      <c r="E33" s="70"/>
      <c r="F33" s="70"/>
      <c r="G33" s="70"/>
      <c r="H33" s="70"/>
      <c r="I33" s="70"/>
    </row>
    <row r="34" spans="1:9" ht="12">
      <c r="A34" s="64" t="s">
        <v>7</v>
      </c>
      <c r="B34" s="65"/>
      <c r="C34" s="69">
        <f>+C23+C24-C25+C32</f>
        <v>7100</v>
      </c>
      <c r="D34" s="69">
        <f aca="true" t="shared" si="2" ref="D34:I34">+D23+D24-D25+D32</f>
        <v>7100</v>
      </c>
      <c r="E34" s="69">
        <f>+E23+E24-E25+E32</f>
        <v>8822</v>
      </c>
      <c r="F34" s="69">
        <f t="shared" si="2"/>
        <v>19496</v>
      </c>
      <c r="G34" s="69">
        <f>+G23+G24-G25+G32</f>
        <v>24496</v>
      </c>
      <c r="H34" s="69">
        <f>+H23+H24-H25+H32</f>
        <v>31496</v>
      </c>
      <c r="I34" s="69">
        <f t="shared" si="2"/>
        <v>36496</v>
      </c>
    </row>
    <row r="35" spans="1:9" ht="12">
      <c r="A35" s="74"/>
      <c r="B35" s="75"/>
      <c r="C35" s="76"/>
      <c r="D35" s="77"/>
      <c r="E35" s="77"/>
      <c r="F35" s="70"/>
      <c r="G35" s="70"/>
      <c r="H35" s="70"/>
      <c r="I35" s="70"/>
    </row>
    <row r="36" spans="1:9" ht="12">
      <c r="A36" s="64" t="s">
        <v>24</v>
      </c>
      <c r="B36" s="65"/>
      <c r="C36" s="76">
        <v>0</v>
      </c>
      <c r="D36" s="77">
        <v>0</v>
      </c>
      <c r="E36" s="77">
        <v>0</v>
      </c>
      <c r="F36" s="70">
        <v>0</v>
      </c>
      <c r="G36" s="70">
        <v>0</v>
      </c>
      <c r="H36" s="70">
        <v>0</v>
      </c>
      <c r="I36" s="70">
        <v>0</v>
      </c>
    </row>
    <row r="37" spans="1:9" ht="12">
      <c r="A37" s="74"/>
      <c r="B37" s="75"/>
      <c r="C37" s="76"/>
      <c r="D37" s="77"/>
      <c r="E37" s="77"/>
      <c r="F37" s="70"/>
      <c r="G37" s="70"/>
      <c r="H37" s="70"/>
      <c r="I37" s="70"/>
    </row>
    <row r="38" spans="1:9" ht="12">
      <c r="A38" s="64" t="s">
        <v>25</v>
      </c>
      <c r="B38" s="78"/>
      <c r="C38" s="79">
        <f>C34-C36</f>
        <v>7100</v>
      </c>
      <c r="D38" s="79">
        <f aca="true" t="shared" si="3" ref="D38:I38">D34-D36</f>
        <v>7100</v>
      </c>
      <c r="E38" s="79">
        <f t="shared" si="3"/>
        <v>8822</v>
      </c>
      <c r="F38" s="80">
        <f t="shared" si="3"/>
        <v>19496</v>
      </c>
      <c r="G38" s="80">
        <f t="shared" si="3"/>
        <v>24496</v>
      </c>
      <c r="H38" s="80">
        <f t="shared" si="3"/>
        <v>31496</v>
      </c>
      <c r="I38" s="80">
        <f t="shared" si="3"/>
        <v>36496</v>
      </c>
    </row>
    <row r="39" spans="1:9" ht="12">
      <c r="A39" s="81"/>
      <c r="B39" s="81"/>
      <c r="C39" s="82"/>
      <c r="D39" s="82"/>
      <c r="E39" s="82"/>
      <c r="F39" s="82"/>
      <c r="G39" s="82"/>
      <c r="H39" s="82"/>
      <c r="I39" s="82"/>
    </row>
    <row r="40" spans="1:9" ht="12">
      <c r="A40" s="83" t="s">
        <v>26</v>
      </c>
      <c r="B40" s="14"/>
      <c r="C40" s="84"/>
      <c r="D40" s="84"/>
      <c r="E40" s="84"/>
      <c r="F40" s="84"/>
      <c r="G40" s="84"/>
      <c r="H40" s="84"/>
      <c r="I40" s="84"/>
    </row>
    <row r="41" spans="1:9" ht="12">
      <c r="A41" s="85" t="s">
        <v>31</v>
      </c>
      <c r="B41" s="75"/>
      <c r="C41" s="77"/>
      <c r="D41" s="77"/>
      <c r="E41" s="77"/>
      <c r="F41" s="77"/>
      <c r="G41" s="77"/>
      <c r="H41" s="77"/>
      <c r="I41" s="77"/>
    </row>
    <row r="42" spans="1:9" ht="12">
      <c r="A42" s="64"/>
      <c r="B42" s="65"/>
      <c r="C42" s="70"/>
      <c r="D42" s="70"/>
      <c r="E42" s="70"/>
      <c r="F42" s="70"/>
      <c r="G42" s="70"/>
      <c r="H42" s="70"/>
      <c r="I42" s="70"/>
    </row>
    <row r="43" spans="1:9" ht="12">
      <c r="A43" s="64" t="s">
        <v>6</v>
      </c>
      <c r="B43" s="65"/>
      <c r="C43" s="70"/>
      <c r="D43" s="70"/>
      <c r="E43" s="70"/>
      <c r="F43" s="70"/>
      <c r="G43" s="70"/>
      <c r="H43" s="70"/>
      <c r="I43" s="70"/>
    </row>
    <row r="44" spans="1:9" ht="12">
      <c r="A44" s="64"/>
      <c r="B44" s="65"/>
      <c r="C44" s="70"/>
      <c r="D44" s="70"/>
      <c r="E44" s="70"/>
      <c r="F44" s="70"/>
      <c r="G44" s="70"/>
      <c r="H44" s="70"/>
      <c r="I44" s="70"/>
    </row>
    <row r="45" spans="1:9" ht="12">
      <c r="A45" s="86" t="s">
        <v>8</v>
      </c>
      <c r="B45" s="78"/>
      <c r="C45" s="70"/>
      <c r="D45" s="70"/>
      <c r="E45" s="70"/>
      <c r="F45" s="70"/>
      <c r="G45" s="70"/>
      <c r="H45" s="70"/>
      <c r="I45" s="70"/>
    </row>
    <row r="46" spans="1:9" ht="12">
      <c r="A46" s="53" t="s">
        <v>9</v>
      </c>
      <c r="B46" s="54"/>
      <c r="C46" s="37"/>
      <c r="D46" s="37"/>
      <c r="E46" s="35"/>
      <c r="F46" s="35"/>
      <c r="G46" s="35"/>
      <c r="H46" s="35"/>
      <c r="I46" s="35"/>
    </row>
  </sheetData>
  <sheetProtection selectLockedCells="1"/>
  <mergeCells count="3">
    <mergeCell ref="A12:I12"/>
    <mergeCell ref="A14:I14"/>
    <mergeCell ref="A19:I19"/>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18" sqref="A18:I18"/>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t="s">
        <v>201</v>
      </c>
      <c r="I2" s="14"/>
    </row>
    <row r="3" spans="1:9" ht="12">
      <c r="A3" s="11" t="s">
        <v>22</v>
      </c>
      <c r="B3" s="14" t="s">
        <v>202</v>
      </c>
      <c r="C3" s="14"/>
      <c r="D3" s="14"/>
      <c r="E3" s="15"/>
      <c r="F3" s="11"/>
      <c r="G3" s="16" t="s">
        <v>15</v>
      </c>
      <c r="H3" s="19" t="s">
        <v>203</v>
      </c>
      <c r="I3" s="19"/>
    </row>
    <row r="4" spans="1:9" ht="12">
      <c r="A4" s="11" t="s">
        <v>16</v>
      </c>
      <c r="B4" s="14" t="s">
        <v>204</v>
      </c>
      <c r="C4" s="14"/>
      <c r="D4" s="14"/>
      <c r="E4" s="15"/>
      <c r="F4" s="11"/>
      <c r="G4" s="16" t="s">
        <v>18</v>
      </c>
      <c r="H4" s="14" t="s">
        <v>205</v>
      </c>
      <c r="I4" s="14"/>
    </row>
    <row r="5" spans="1:9" ht="12">
      <c r="A5" s="11" t="s">
        <v>17</v>
      </c>
      <c r="B5" s="17" t="s">
        <v>138</v>
      </c>
      <c r="C5" s="19"/>
      <c r="D5" s="19"/>
      <c r="E5" s="15"/>
      <c r="F5" s="11"/>
      <c r="G5" s="16" t="s">
        <v>19</v>
      </c>
      <c r="H5" s="19" t="s">
        <v>206</v>
      </c>
      <c r="I5" s="19"/>
    </row>
    <row r="6" spans="1:9" ht="12">
      <c r="A6" s="11"/>
      <c r="B6" s="11"/>
      <c r="C6" s="11"/>
      <c r="D6" s="11"/>
      <c r="E6" s="11"/>
      <c r="F6" s="11"/>
      <c r="G6" s="11"/>
      <c r="H6" s="11"/>
      <c r="I6" s="11"/>
    </row>
    <row r="7" spans="1:9" ht="12">
      <c r="A7" s="11"/>
      <c r="B7" s="11"/>
      <c r="C7" s="11"/>
      <c r="D7" s="11"/>
      <c r="E7" s="11"/>
      <c r="F7" s="11"/>
      <c r="G7" s="11"/>
      <c r="H7" s="11"/>
      <c r="I7" s="11"/>
    </row>
    <row r="8" spans="1:9" ht="12.75" customHeight="1">
      <c r="A8" s="11" t="s">
        <v>20</v>
      </c>
      <c r="B8" s="11"/>
      <c r="C8" s="15"/>
      <c r="D8" s="15"/>
      <c r="E8" s="15"/>
      <c r="F8" s="15"/>
      <c r="G8" s="15"/>
      <c r="H8" s="15"/>
      <c r="I8" s="15"/>
    </row>
    <row r="9" spans="1:9" ht="12">
      <c r="A9" s="212" t="s">
        <v>207</v>
      </c>
      <c r="B9" s="213"/>
      <c r="C9" s="213"/>
      <c r="D9" s="213"/>
      <c r="E9" s="213"/>
      <c r="F9" s="213"/>
      <c r="G9" s="213"/>
      <c r="H9" s="213"/>
      <c r="I9" s="213"/>
    </row>
    <row r="10" spans="1:9" ht="12">
      <c r="A10" s="11" t="s">
        <v>21</v>
      </c>
      <c r="B10" s="11"/>
      <c r="C10" s="15"/>
      <c r="D10" s="15"/>
      <c r="E10" s="15"/>
      <c r="F10" s="15"/>
      <c r="G10" s="15"/>
      <c r="H10" s="15"/>
      <c r="I10" s="15"/>
    </row>
    <row r="11" spans="1:9" ht="12">
      <c r="A11" s="28" t="s">
        <v>208</v>
      </c>
      <c r="B11" s="11"/>
      <c r="C11" s="15"/>
      <c r="D11" s="15"/>
      <c r="E11" s="15"/>
      <c r="F11" s="15"/>
      <c r="G11" s="15"/>
      <c r="H11" s="15"/>
      <c r="I11" s="15"/>
    </row>
    <row r="12" spans="1:9" ht="12">
      <c r="A12" s="11" t="s">
        <v>23</v>
      </c>
      <c r="B12" s="11"/>
      <c r="C12" s="15"/>
      <c r="D12" s="15"/>
      <c r="E12" s="15"/>
      <c r="F12" s="15"/>
      <c r="G12" s="15"/>
      <c r="H12" s="15"/>
      <c r="I12" s="15"/>
    </row>
    <row r="13" spans="1:9" ht="12">
      <c r="A13" s="212" t="s">
        <v>209</v>
      </c>
      <c r="B13" s="214"/>
      <c r="C13" s="214"/>
      <c r="D13" s="214"/>
      <c r="E13" s="214"/>
      <c r="F13" s="214"/>
      <c r="G13" s="214"/>
      <c r="H13" s="214"/>
      <c r="I13" s="214"/>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1"/>
      <c r="C16" s="15"/>
      <c r="D16" s="15"/>
      <c r="E16" s="15"/>
      <c r="F16" s="15"/>
      <c r="G16" s="15"/>
      <c r="H16" s="15"/>
      <c r="I16" s="15"/>
    </row>
    <row r="17" spans="1:9" ht="12">
      <c r="A17" s="15" t="s">
        <v>210</v>
      </c>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c r="D21" s="70"/>
      <c r="E21" s="70"/>
      <c r="F21" s="70">
        <v>250000</v>
      </c>
      <c r="G21" s="70"/>
      <c r="H21" s="70">
        <v>0</v>
      </c>
      <c r="I21" s="70">
        <v>0</v>
      </c>
    </row>
    <row r="22" spans="1:9" ht="12">
      <c r="A22" s="64" t="s">
        <v>1</v>
      </c>
      <c r="B22" s="65"/>
      <c r="C22" s="69"/>
      <c r="D22" s="70">
        <f aca="true" t="shared" si="0" ref="D22:I22">C33</f>
        <v>0</v>
      </c>
      <c r="E22" s="70">
        <f t="shared" si="0"/>
        <v>0</v>
      </c>
      <c r="F22" s="70">
        <f t="shared" si="0"/>
        <v>0</v>
      </c>
      <c r="G22" s="70">
        <f t="shared" si="0"/>
        <v>0</v>
      </c>
      <c r="H22" s="70">
        <f t="shared" si="0"/>
        <v>0</v>
      </c>
      <c r="I22" s="70">
        <f t="shared" si="0"/>
        <v>0</v>
      </c>
    </row>
    <row r="23" spans="1:9" ht="12">
      <c r="A23" s="64" t="s">
        <v>2</v>
      </c>
      <c r="B23" s="65"/>
      <c r="C23" s="69"/>
      <c r="D23" s="70"/>
      <c r="E23" s="70"/>
      <c r="F23" s="70">
        <v>11820</v>
      </c>
      <c r="G23" s="70">
        <f>680+237500</f>
        <v>238180</v>
      </c>
      <c r="H23" s="70">
        <v>0</v>
      </c>
      <c r="I23" s="70">
        <v>0</v>
      </c>
    </row>
    <row r="24" spans="1:10" ht="12">
      <c r="A24" s="64" t="s">
        <v>3</v>
      </c>
      <c r="B24" s="65"/>
      <c r="C24" s="69"/>
      <c r="D24" s="70"/>
      <c r="E24" s="70"/>
      <c r="F24" s="69">
        <v>11820</v>
      </c>
      <c r="G24" s="70">
        <f>238180</f>
        <v>238180</v>
      </c>
      <c r="H24" s="70">
        <v>0</v>
      </c>
      <c r="I24" s="70">
        <v>0</v>
      </c>
      <c r="J24" s="62"/>
    </row>
    <row r="25" spans="1:12" ht="12">
      <c r="A25" s="64"/>
      <c r="B25" s="65"/>
      <c r="C25" s="69"/>
      <c r="D25" s="70"/>
      <c r="E25" s="70"/>
      <c r="F25" s="70"/>
      <c r="G25" s="70"/>
      <c r="H25" s="70"/>
      <c r="I25" s="70"/>
      <c r="L25" s="62"/>
    </row>
    <row r="26" spans="1:9" ht="12">
      <c r="A26" s="64" t="s">
        <v>4</v>
      </c>
      <c r="B26" s="19"/>
      <c r="C26" s="71"/>
      <c r="D26" s="71"/>
      <c r="E26" s="71"/>
      <c r="F26" s="71"/>
      <c r="G26" s="71"/>
      <c r="H26" s="71"/>
      <c r="I26" s="69"/>
    </row>
    <row r="27" spans="1:9" ht="12">
      <c r="A27" s="72" t="s">
        <v>34</v>
      </c>
      <c r="B27" s="65"/>
      <c r="C27" s="69"/>
      <c r="D27" s="73"/>
      <c r="E27" s="71"/>
      <c r="F27" s="71"/>
      <c r="G27" s="71"/>
      <c r="H27" s="71"/>
      <c r="I27" s="69"/>
    </row>
    <row r="28" spans="1:9" ht="12">
      <c r="A28" s="74"/>
      <c r="B28" s="75"/>
      <c r="C28" s="69"/>
      <c r="D28" s="70"/>
      <c r="E28" s="70"/>
      <c r="F28" s="70"/>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0</v>
      </c>
      <c r="D33" s="69">
        <f aca="true" t="shared" si="2" ref="D33:I33">+D22+D23-D24+D31</f>
        <v>0</v>
      </c>
      <c r="E33" s="69">
        <f>+E22+E23-E24+E31</f>
        <v>0</v>
      </c>
      <c r="F33" s="69">
        <f t="shared" si="2"/>
        <v>0</v>
      </c>
      <c r="G33" s="69">
        <f>+G22+G23-G24+G31</f>
        <v>0</v>
      </c>
      <c r="H33" s="69">
        <f>+H22+H23-H24+H31</f>
        <v>0</v>
      </c>
      <c r="I33" s="69">
        <f t="shared" si="2"/>
        <v>0</v>
      </c>
    </row>
    <row r="34" spans="1:9" ht="12">
      <c r="A34" s="74"/>
      <c r="B34" s="75"/>
      <c r="C34" s="76"/>
      <c r="D34" s="77"/>
      <c r="E34" s="77"/>
      <c r="F34" s="70"/>
      <c r="G34" s="70"/>
      <c r="H34" s="70"/>
      <c r="I34" s="70"/>
    </row>
    <row r="35" spans="1:9" ht="12">
      <c r="A35" s="64" t="s">
        <v>24</v>
      </c>
      <c r="B35" s="65"/>
      <c r="C35" s="76"/>
      <c r="D35" s="77"/>
      <c r="E35" s="77"/>
      <c r="F35" s="70">
        <v>237500</v>
      </c>
      <c r="G35" s="70">
        <v>0</v>
      </c>
      <c r="H35" s="70">
        <v>0</v>
      </c>
      <c r="I35" s="70">
        <v>0</v>
      </c>
    </row>
    <row r="36" spans="1:9" ht="12">
      <c r="A36" s="74"/>
      <c r="B36" s="75"/>
      <c r="C36" s="76"/>
      <c r="D36" s="77"/>
      <c r="E36" s="77"/>
      <c r="F36" s="70"/>
      <c r="G36" s="70"/>
      <c r="H36" s="70"/>
      <c r="I36" s="70"/>
    </row>
    <row r="37" spans="1:9" ht="12">
      <c r="A37" s="64" t="s">
        <v>25</v>
      </c>
      <c r="B37" s="78"/>
      <c r="C37" s="79">
        <f>C33-C35</f>
        <v>0</v>
      </c>
      <c r="D37" s="79">
        <f aca="true" t="shared" si="3" ref="D37:I37">D33-D35</f>
        <v>0</v>
      </c>
      <c r="E37" s="79">
        <f t="shared" si="3"/>
        <v>0</v>
      </c>
      <c r="F37" s="80">
        <f t="shared" si="3"/>
        <v>-237500</v>
      </c>
      <c r="G37" s="80">
        <f t="shared" si="3"/>
        <v>0</v>
      </c>
      <c r="H37" s="80">
        <f t="shared" si="3"/>
        <v>0</v>
      </c>
      <c r="I37" s="80">
        <f t="shared" si="3"/>
        <v>0</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3">
    <mergeCell ref="A9:I9"/>
    <mergeCell ref="A13:I13"/>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J10" sqref="J10"/>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t="s">
        <v>211</v>
      </c>
      <c r="I2" s="14"/>
    </row>
    <row r="3" spans="1:9" ht="12">
      <c r="A3" s="11" t="s">
        <v>22</v>
      </c>
      <c r="B3" s="14" t="s">
        <v>202</v>
      </c>
      <c r="C3" s="14"/>
      <c r="D3" s="14"/>
      <c r="E3" s="15"/>
      <c r="F3" s="11"/>
      <c r="G3" s="16" t="s">
        <v>15</v>
      </c>
      <c r="H3" s="19" t="s">
        <v>212</v>
      </c>
      <c r="I3" s="19"/>
    </row>
    <row r="4" spans="1:9" ht="12">
      <c r="A4" s="11" t="s">
        <v>16</v>
      </c>
      <c r="B4" s="14" t="s">
        <v>300</v>
      </c>
      <c r="C4" s="14"/>
      <c r="D4" s="14"/>
      <c r="E4" s="15"/>
      <c r="F4" s="11"/>
      <c r="G4" s="16" t="s">
        <v>18</v>
      </c>
      <c r="H4" s="14" t="s">
        <v>205</v>
      </c>
      <c r="I4" s="14"/>
    </row>
    <row r="5" spans="1:9" ht="12">
      <c r="A5" s="11" t="s">
        <v>17</v>
      </c>
      <c r="B5" s="17" t="s">
        <v>138</v>
      </c>
      <c r="C5" s="19"/>
      <c r="D5" s="19"/>
      <c r="E5" s="15"/>
      <c r="F5" s="11"/>
      <c r="G5" s="16" t="s">
        <v>19</v>
      </c>
      <c r="H5" s="19" t="s">
        <v>213</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11" t="s">
        <v>214</v>
      </c>
      <c r="B9" s="11"/>
      <c r="C9" s="15"/>
      <c r="D9" s="15"/>
      <c r="E9" s="15"/>
      <c r="F9" s="15"/>
      <c r="G9" s="15"/>
      <c r="H9" s="15"/>
      <c r="I9" s="15"/>
    </row>
    <row r="10" spans="1:9" ht="12">
      <c r="A10" s="11" t="s">
        <v>21</v>
      </c>
      <c r="B10" s="11"/>
      <c r="C10" s="15"/>
      <c r="D10" s="15"/>
      <c r="E10" s="15"/>
      <c r="F10" s="15"/>
      <c r="G10" s="15"/>
      <c r="H10" s="15"/>
      <c r="I10" s="15"/>
    </row>
    <row r="11" spans="1:9" ht="12">
      <c r="A11" s="28" t="s">
        <v>208</v>
      </c>
      <c r="B11" s="11"/>
      <c r="C11" s="15"/>
      <c r="D11" s="15"/>
      <c r="E11" s="15"/>
      <c r="F11" s="15"/>
      <c r="G11" s="15"/>
      <c r="H11" s="15"/>
      <c r="I11" s="15"/>
    </row>
    <row r="12" spans="1:9" ht="12">
      <c r="A12" s="11" t="s">
        <v>23</v>
      </c>
      <c r="B12" s="11"/>
      <c r="C12" s="15"/>
      <c r="D12" s="15"/>
      <c r="E12" s="15"/>
      <c r="F12" s="15"/>
      <c r="G12" s="15"/>
      <c r="H12" s="15"/>
      <c r="I12" s="15"/>
    </row>
    <row r="13" spans="1:9" ht="12">
      <c r="A13" s="11" t="s">
        <v>215</v>
      </c>
      <c r="B13" s="11"/>
      <c r="C13" s="15"/>
      <c r="D13" s="15"/>
      <c r="E13" s="15"/>
      <c r="F13" s="15"/>
      <c r="G13" s="15"/>
      <c r="H13" s="15"/>
      <c r="I13" s="15"/>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1"/>
      <c r="C16" s="15"/>
      <c r="D16" s="15"/>
      <c r="E16" s="15"/>
      <c r="F16" s="15"/>
      <c r="G16" s="15"/>
      <c r="H16" s="15"/>
      <c r="I16" s="15"/>
    </row>
    <row r="17" spans="1:9" ht="12">
      <c r="A17" s="15" t="s">
        <v>210</v>
      </c>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c r="D21" s="70"/>
      <c r="E21" s="70">
        <v>250000</v>
      </c>
      <c r="F21" s="70"/>
      <c r="G21" s="70"/>
      <c r="H21" s="70">
        <v>0</v>
      </c>
      <c r="I21" s="70">
        <v>0</v>
      </c>
    </row>
    <row r="22" spans="1:9" ht="12">
      <c r="A22" s="64" t="s">
        <v>1</v>
      </c>
      <c r="B22" s="65"/>
      <c r="C22" s="69"/>
      <c r="D22" s="70">
        <f aca="true" t="shared" si="0" ref="D22:I22">C33</f>
        <v>0</v>
      </c>
      <c r="E22" s="70">
        <f t="shared" si="0"/>
        <v>0</v>
      </c>
      <c r="F22" s="70">
        <f t="shared" si="0"/>
        <v>0</v>
      </c>
      <c r="G22" s="70">
        <f t="shared" si="0"/>
        <v>0</v>
      </c>
      <c r="H22" s="70">
        <f t="shared" si="0"/>
        <v>0</v>
      </c>
      <c r="I22" s="70">
        <f t="shared" si="0"/>
        <v>0</v>
      </c>
    </row>
    <row r="23" spans="1:9" ht="12">
      <c r="A23" s="64" t="s">
        <v>2</v>
      </c>
      <c r="B23" s="65"/>
      <c r="C23" s="69"/>
      <c r="D23" s="70"/>
      <c r="E23" s="70">
        <v>0</v>
      </c>
      <c r="F23" s="70">
        <v>19438</v>
      </c>
      <c r="G23" s="70">
        <v>115281</v>
      </c>
      <c r="H23" s="70">
        <v>115281</v>
      </c>
      <c r="I23" s="70">
        <v>0</v>
      </c>
    </row>
    <row r="24" spans="1:11" ht="12">
      <c r="A24" s="64" t="s">
        <v>3</v>
      </c>
      <c r="B24" s="65"/>
      <c r="C24" s="69"/>
      <c r="D24" s="70"/>
      <c r="E24" s="70">
        <v>0</v>
      </c>
      <c r="F24" s="69">
        <v>19438</v>
      </c>
      <c r="G24" s="70">
        <v>115281</v>
      </c>
      <c r="H24" s="70">
        <v>115281</v>
      </c>
      <c r="I24" s="70">
        <v>0</v>
      </c>
      <c r="K24" s="62"/>
    </row>
    <row r="25" spans="1:11" ht="12">
      <c r="A25" s="64"/>
      <c r="B25" s="65"/>
      <c r="C25" s="69"/>
      <c r="D25" s="70"/>
      <c r="E25" s="70"/>
      <c r="F25" s="70"/>
      <c r="G25" s="70"/>
      <c r="H25" s="70"/>
      <c r="I25" s="70"/>
      <c r="K25" s="62"/>
    </row>
    <row r="26" spans="1:12" ht="12">
      <c r="A26" s="64" t="s">
        <v>4</v>
      </c>
      <c r="B26" s="19"/>
      <c r="C26" s="71"/>
      <c r="D26" s="71"/>
      <c r="E26" s="71"/>
      <c r="F26" s="71"/>
      <c r="G26" s="71"/>
      <c r="H26" s="71"/>
      <c r="I26" s="69"/>
      <c r="L26" s="62"/>
    </row>
    <row r="27" spans="1:9" ht="12">
      <c r="A27" s="72" t="s">
        <v>34</v>
      </c>
      <c r="B27" s="65"/>
      <c r="C27" s="69"/>
      <c r="D27" s="73"/>
      <c r="E27" s="71"/>
      <c r="F27" s="71"/>
      <c r="G27" s="71"/>
      <c r="H27" s="71"/>
      <c r="I27" s="69"/>
    </row>
    <row r="28" spans="1:9" ht="12">
      <c r="A28" s="74"/>
      <c r="B28" s="75"/>
      <c r="C28" s="69"/>
      <c r="D28" s="70"/>
      <c r="E28" s="70"/>
      <c r="F28" s="70"/>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0</v>
      </c>
      <c r="D33" s="69">
        <f aca="true" t="shared" si="2" ref="D33:I33">+D22+D23-D24+D31</f>
        <v>0</v>
      </c>
      <c r="E33" s="69">
        <f>+E22+E23-E24+E31</f>
        <v>0</v>
      </c>
      <c r="F33" s="69">
        <f t="shared" si="2"/>
        <v>0</v>
      </c>
      <c r="G33" s="69">
        <f>+G22+G23-G24+G31</f>
        <v>0</v>
      </c>
      <c r="H33" s="69">
        <f>+H22+H23-H24+H31</f>
        <v>0</v>
      </c>
      <c r="I33" s="69">
        <f t="shared" si="2"/>
        <v>0</v>
      </c>
    </row>
    <row r="34" spans="1:9" ht="12">
      <c r="A34" s="74"/>
      <c r="B34" s="75"/>
      <c r="C34" s="76"/>
      <c r="D34" s="77"/>
      <c r="E34" s="77"/>
      <c r="F34" s="70"/>
      <c r="G34" s="70"/>
      <c r="H34" s="70"/>
      <c r="I34" s="70"/>
    </row>
    <row r="35" spans="1:9" ht="12">
      <c r="A35" s="64" t="s">
        <v>24</v>
      </c>
      <c r="B35" s="65"/>
      <c r="C35" s="76"/>
      <c r="D35" s="77"/>
      <c r="E35" s="77">
        <v>0</v>
      </c>
      <c r="F35" s="70">
        <v>14720</v>
      </c>
      <c r="G35" s="70">
        <v>115281</v>
      </c>
      <c r="H35" s="70">
        <v>0</v>
      </c>
      <c r="I35" s="70">
        <v>0</v>
      </c>
    </row>
    <row r="36" spans="1:9" ht="12">
      <c r="A36" s="74"/>
      <c r="B36" s="75"/>
      <c r="C36" s="76"/>
      <c r="D36" s="77"/>
      <c r="E36" s="77"/>
      <c r="F36" s="70"/>
      <c r="G36" s="70"/>
      <c r="H36" s="70"/>
      <c r="I36" s="70"/>
    </row>
    <row r="37" spans="1:9" ht="12">
      <c r="A37" s="64" t="s">
        <v>25</v>
      </c>
      <c r="B37" s="78"/>
      <c r="C37" s="79">
        <f>C33-C35</f>
        <v>0</v>
      </c>
      <c r="D37" s="79">
        <f aca="true" t="shared" si="3" ref="D37:I37">D33-D35</f>
        <v>0</v>
      </c>
      <c r="E37" s="79">
        <f t="shared" si="3"/>
        <v>0</v>
      </c>
      <c r="F37" s="80">
        <f t="shared" si="3"/>
        <v>-14720</v>
      </c>
      <c r="G37" s="80">
        <f t="shared" si="3"/>
        <v>-115281</v>
      </c>
      <c r="H37" s="80">
        <f t="shared" si="3"/>
        <v>0</v>
      </c>
      <c r="I37" s="80">
        <f t="shared" si="3"/>
        <v>0</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1">
    <mergeCell ref="A18:I18"/>
  </mergeCells>
  <printOptions horizontalCentered="1"/>
  <pageMargins left="0.75" right="0.75" top="0.6" bottom="0.55" header="0.28" footer="0.16"/>
  <pageSetup fitToHeight="1" fitToWidth="1" horizontalDpi="600" verticalDpi="600" orientation="landscape" scale="89" r:id="rId1"/>
  <headerFooter alignWithMargins="0">
    <oddHeader>&amp;C&amp;"Arial,Bold"Report on Non-General Fund Information
&amp;"Arial,Regular"for Submittal to the 2020 Legislature</oddHeader>
    <oddFooter>&amp;LForm 37-47 (rev. 9/17/19)&amp;R&amp;D  &amp;T</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8" sqref="A18:I18"/>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t="s">
        <v>158</v>
      </c>
      <c r="I2" s="14"/>
    </row>
    <row r="3" spans="1:9" ht="12">
      <c r="A3" s="11" t="s">
        <v>22</v>
      </c>
      <c r="B3" s="14" t="s">
        <v>159</v>
      </c>
      <c r="C3" s="14"/>
      <c r="D3" s="14"/>
      <c r="E3" s="15"/>
      <c r="F3" s="11"/>
      <c r="G3" s="16" t="s">
        <v>15</v>
      </c>
      <c r="H3" s="19" t="s">
        <v>160</v>
      </c>
      <c r="I3" s="19"/>
    </row>
    <row r="4" spans="1:9" ht="12">
      <c r="A4" s="11" t="s">
        <v>16</v>
      </c>
      <c r="B4" s="17" t="s">
        <v>161</v>
      </c>
      <c r="C4" s="14"/>
      <c r="D4" s="14"/>
      <c r="E4" s="15"/>
      <c r="F4" s="11"/>
      <c r="G4" s="16" t="s">
        <v>18</v>
      </c>
      <c r="H4" s="14" t="s">
        <v>162</v>
      </c>
      <c r="I4" s="14"/>
    </row>
    <row r="5" spans="1:9" ht="12">
      <c r="A5" s="11" t="s">
        <v>17</v>
      </c>
      <c r="B5" s="14" t="s">
        <v>163</v>
      </c>
      <c r="C5" s="19"/>
      <c r="D5" s="19"/>
      <c r="E5" s="15"/>
      <c r="F5" s="11"/>
      <c r="G5" s="16" t="s">
        <v>19</v>
      </c>
      <c r="H5" s="19" t="s">
        <v>164</v>
      </c>
      <c r="I5" s="19"/>
    </row>
    <row r="6" spans="1:11" ht="12">
      <c r="A6" s="11"/>
      <c r="B6" s="11"/>
      <c r="C6" s="11"/>
      <c r="D6" s="11"/>
      <c r="E6" s="11"/>
      <c r="F6" s="11"/>
      <c r="G6" s="11"/>
      <c r="H6" s="11"/>
      <c r="I6" s="11"/>
      <c r="K6" s="59"/>
    </row>
    <row r="7" spans="1:9" ht="12">
      <c r="A7" s="11"/>
      <c r="B7" s="11"/>
      <c r="C7" s="11"/>
      <c r="D7" s="11"/>
      <c r="E7" s="11"/>
      <c r="F7" s="11"/>
      <c r="G7" s="11"/>
      <c r="H7" s="11"/>
      <c r="I7" s="11"/>
    </row>
    <row r="8" spans="1:9" ht="12">
      <c r="A8" s="11" t="s">
        <v>20</v>
      </c>
      <c r="B8" s="11"/>
      <c r="C8" s="15"/>
      <c r="D8" s="15"/>
      <c r="E8" s="15"/>
      <c r="F8" s="15"/>
      <c r="G8" s="15"/>
      <c r="H8" s="15"/>
      <c r="I8" s="15"/>
    </row>
    <row r="9" spans="1:9" ht="12">
      <c r="A9" s="12" t="s">
        <v>165</v>
      </c>
      <c r="B9" s="11"/>
      <c r="C9" s="15"/>
      <c r="D9" s="15"/>
      <c r="E9" s="15"/>
      <c r="F9" s="15"/>
      <c r="G9" s="15"/>
      <c r="H9" s="15"/>
      <c r="I9" s="15"/>
    </row>
    <row r="10" spans="1:9" ht="12">
      <c r="A10" s="12" t="s">
        <v>166</v>
      </c>
      <c r="B10" s="11"/>
      <c r="C10" s="15"/>
      <c r="D10" s="15"/>
      <c r="E10" s="15"/>
      <c r="F10" s="15"/>
      <c r="G10" s="15"/>
      <c r="H10" s="15"/>
      <c r="I10" s="15"/>
    </row>
    <row r="11" spans="1:9" ht="12">
      <c r="A11" s="11" t="s">
        <v>21</v>
      </c>
      <c r="B11" s="11"/>
      <c r="C11" s="15"/>
      <c r="D11" s="15"/>
      <c r="E11" s="15"/>
      <c r="F11" s="15"/>
      <c r="G11" s="15"/>
      <c r="H11" s="15"/>
      <c r="I11" s="15"/>
    </row>
    <row r="12" spans="1:9" ht="12">
      <c r="A12" s="12" t="s">
        <v>167</v>
      </c>
      <c r="B12" s="11"/>
      <c r="C12" s="15"/>
      <c r="D12" s="15"/>
      <c r="E12" s="15"/>
      <c r="F12" s="15"/>
      <c r="G12" s="15"/>
      <c r="H12" s="15"/>
      <c r="I12" s="15"/>
    </row>
    <row r="13" spans="1:9" ht="12">
      <c r="A13" s="11" t="s">
        <v>23</v>
      </c>
      <c r="B13" s="11"/>
      <c r="C13" s="15"/>
      <c r="D13" s="15"/>
      <c r="E13" s="15"/>
      <c r="F13" s="15"/>
      <c r="G13" s="15"/>
      <c r="H13" s="15"/>
      <c r="I13" s="15"/>
    </row>
    <row r="14" spans="1:9" ht="12">
      <c r="A14" s="12" t="s">
        <v>168</v>
      </c>
      <c r="B14" s="11"/>
      <c r="C14" s="15"/>
      <c r="D14" s="15"/>
      <c r="E14" s="15"/>
      <c r="F14" s="15"/>
      <c r="G14" s="15"/>
      <c r="H14" s="15"/>
      <c r="I14" s="15"/>
    </row>
    <row r="15" spans="1:9" ht="12">
      <c r="A15" s="12" t="s">
        <v>169</v>
      </c>
      <c r="B15" s="11"/>
      <c r="C15" s="15"/>
      <c r="D15" s="15"/>
      <c r="E15" s="15"/>
      <c r="F15" s="15"/>
      <c r="G15" s="15"/>
      <c r="H15" s="15"/>
      <c r="I15" s="15"/>
    </row>
    <row r="16" spans="1:9" ht="12">
      <c r="A16" s="12" t="s">
        <v>170</v>
      </c>
      <c r="B16" s="11"/>
      <c r="C16" s="15"/>
      <c r="D16" s="15"/>
      <c r="E16" s="15"/>
      <c r="F16" s="15"/>
      <c r="G16" s="15"/>
      <c r="H16" s="15"/>
      <c r="I16" s="15"/>
    </row>
    <row r="17" spans="1:9" ht="12">
      <c r="A17" s="12" t="s">
        <v>171</v>
      </c>
      <c r="B17" s="11"/>
      <c r="C17" s="15"/>
      <c r="D17" s="15"/>
      <c r="E17" s="15"/>
      <c r="F17" s="15"/>
      <c r="G17" s="15"/>
      <c r="H17" s="15"/>
      <c r="I17" s="15"/>
    </row>
    <row r="18" spans="1:9" ht="12">
      <c r="A18" s="12" t="s">
        <v>33</v>
      </c>
      <c r="B18" s="11"/>
      <c r="C18" s="15"/>
      <c r="D18" s="15"/>
      <c r="E18" s="15"/>
      <c r="F18" s="15"/>
      <c r="G18" s="15"/>
      <c r="H18" s="15"/>
      <c r="I18" s="15"/>
    </row>
    <row r="19" spans="1:9" ht="12">
      <c r="A19" s="11"/>
      <c r="B19" s="11"/>
      <c r="C19" s="15"/>
      <c r="D19" s="15"/>
      <c r="E19" s="15"/>
      <c r="F19" s="15"/>
      <c r="G19" s="15"/>
      <c r="H19" s="15"/>
      <c r="I19" s="15"/>
    </row>
    <row r="20" spans="1:9" ht="12">
      <c r="A20" s="12" t="s">
        <v>30</v>
      </c>
      <c r="B20" s="11"/>
      <c r="C20" s="15"/>
      <c r="D20" s="15"/>
      <c r="E20" s="15"/>
      <c r="F20" s="15"/>
      <c r="G20" s="15"/>
      <c r="H20" s="15"/>
      <c r="I20" s="15"/>
    </row>
    <row r="21" spans="1:9" ht="12">
      <c r="A21" s="12" t="s">
        <v>172</v>
      </c>
      <c r="B21" s="11"/>
      <c r="C21" s="15"/>
      <c r="D21" s="15"/>
      <c r="E21" s="15"/>
      <c r="F21" s="15"/>
      <c r="G21" s="15"/>
      <c r="H21" s="15"/>
      <c r="I21" s="15"/>
    </row>
    <row r="22" spans="1:9" ht="12">
      <c r="A22" s="12" t="s">
        <v>173</v>
      </c>
      <c r="B22" s="11"/>
      <c r="C22" s="15"/>
      <c r="D22" s="15"/>
      <c r="E22" s="15"/>
      <c r="F22" s="15"/>
      <c r="G22" s="15"/>
      <c r="H22" s="15"/>
      <c r="I22" s="15"/>
    </row>
    <row r="23" spans="1:9" ht="12">
      <c r="A23" s="12" t="s">
        <v>174</v>
      </c>
      <c r="B23" s="11"/>
      <c r="C23" s="15"/>
      <c r="D23" s="15"/>
      <c r="E23" s="15"/>
      <c r="F23" s="15"/>
      <c r="G23" s="15"/>
      <c r="H23" s="15"/>
      <c r="I23" s="15"/>
    </row>
    <row r="24" spans="1:9" ht="12">
      <c r="A24" s="12" t="s">
        <v>175</v>
      </c>
      <c r="B24" s="11"/>
      <c r="C24" s="15"/>
      <c r="D24" s="15"/>
      <c r="E24" s="15"/>
      <c r="F24" s="15"/>
      <c r="G24" s="15"/>
      <c r="H24" s="15"/>
      <c r="I24" s="15"/>
    </row>
    <row r="25" spans="1:9" ht="12">
      <c r="A25" s="12" t="s">
        <v>176</v>
      </c>
      <c r="B25" s="11"/>
      <c r="C25" s="15"/>
      <c r="D25" s="15"/>
      <c r="E25" s="15"/>
      <c r="F25" s="15"/>
      <c r="G25" s="15"/>
      <c r="H25" s="15"/>
      <c r="I25" s="15"/>
    </row>
    <row r="26" spans="1:9" ht="12">
      <c r="A26" s="12" t="s">
        <v>177</v>
      </c>
      <c r="B26" s="15"/>
      <c r="C26" s="15"/>
      <c r="D26" s="15"/>
      <c r="E26" s="15"/>
      <c r="F26" s="15"/>
      <c r="G26" s="15"/>
      <c r="H26" s="15"/>
      <c r="I26" s="15"/>
    </row>
    <row r="27" spans="1:9" ht="12">
      <c r="A27" s="12" t="s">
        <v>178</v>
      </c>
      <c r="B27" s="15"/>
      <c r="C27" s="15"/>
      <c r="D27" s="15"/>
      <c r="E27" s="15"/>
      <c r="F27" s="15"/>
      <c r="G27" s="15"/>
      <c r="H27" s="15"/>
      <c r="I27" s="15"/>
    </row>
    <row r="28" spans="1:9" ht="12">
      <c r="A28" s="12" t="s">
        <v>179</v>
      </c>
      <c r="B28" s="15"/>
      <c r="C28" s="15"/>
      <c r="D28" s="15"/>
      <c r="E28" s="15"/>
      <c r="F28" s="15"/>
      <c r="G28" s="15"/>
      <c r="H28" s="15"/>
      <c r="I28" s="15"/>
    </row>
    <row r="29" spans="1:9" ht="12.75">
      <c r="A29" s="200" t="s">
        <v>12</v>
      </c>
      <c r="B29" s="201"/>
      <c r="C29" s="201"/>
      <c r="D29" s="201"/>
      <c r="E29" s="201"/>
      <c r="F29" s="201"/>
      <c r="G29" s="201"/>
      <c r="H29" s="201"/>
      <c r="I29" s="202"/>
    </row>
    <row r="30" spans="1:9" ht="12">
      <c r="A30" s="64"/>
      <c r="B30" s="65"/>
      <c r="C30" s="66" t="s">
        <v>27</v>
      </c>
      <c r="D30" s="66" t="s">
        <v>28</v>
      </c>
      <c r="E30" s="66" t="s">
        <v>29</v>
      </c>
      <c r="F30" s="66" t="s">
        <v>32</v>
      </c>
      <c r="G30" s="66" t="s">
        <v>35</v>
      </c>
      <c r="H30" s="66" t="s">
        <v>36</v>
      </c>
      <c r="I30" s="66" t="s">
        <v>37</v>
      </c>
    </row>
    <row r="31" spans="1:9" ht="12">
      <c r="A31" s="64"/>
      <c r="B31" s="65"/>
      <c r="C31" s="67" t="s">
        <v>10</v>
      </c>
      <c r="D31" s="68" t="s">
        <v>10</v>
      </c>
      <c r="E31" s="67" t="s">
        <v>10</v>
      </c>
      <c r="F31" s="67" t="s">
        <v>10</v>
      </c>
      <c r="G31" s="67" t="s">
        <v>11</v>
      </c>
      <c r="H31" s="67" t="s">
        <v>11</v>
      </c>
      <c r="I31" s="67" t="s">
        <v>11</v>
      </c>
    </row>
    <row r="32" spans="1:9" ht="12">
      <c r="A32" s="64" t="s">
        <v>0</v>
      </c>
      <c r="B32" s="65"/>
      <c r="C32" s="69"/>
      <c r="D32" s="70">
        <v>200000</v>
      </c>
      <c r="E32" s="70">
        <v>250000</v>
      </c>
      <c r="F32" s="70">
        <v>150000</v>
      </c>
      <c r="G32" s="70">
        <v>0</v>
      </c>
      <c r="H32" s="70"/>
      <c r="I32" s="70"/>
    </row>
    <row r="33" spans="1:9" ht="12">
      <c r="A33" s="64" t="s">
        <v>1</v>
      </c>
      <c r="B33" s="65"/>
      <c r="C33" s="69"/>
      <c r="D33" s="70">
        <v>0</v>
      </c>
      <c r="E33" s="70">
        <f>D44</f>
        <v>0</v>
      </c>
      <c r="F33" s="70">
        <f>E44</f>
        <v>0</v>
      </c>
      <c r="G33" s="70">
        <f>F44</f>
        <v>23500</v>
      </c>
      <c r="H33" s="70">
        <f>G44</f>
        <v>0</v>
      </c>
      <c r="I33" s="70">
        <f>H44</f>
        <v>0</v>
      </c>
    </row>
    <row r="34" spans="1:9" ht="12">
      <c r="A34" s="64" t="s">
        <v>2</v>
      </c>
      <c r="B34" s="65"/>
      <c r="C34" s="69"/>
      <c r="D34" s="70">
        <v>0</v>
      </c>
      <c r="E34" s="70">
        <v>223600</v>
      </c>
      <c r="F34" s="70">
        <v>169155</v>
      </c>
      <c r="G34" s="70">
        <v>207245</v>
      </c>
      <c r="H34" s="70"/>
      <c r="I34" s="70"/>
    </row>
    <row r="35" spans="1:9" ht="12">
      <c r="A35" s="64" t="s">
        <v>3</v>
      </c>
      <c r="B35" s="65"/>
      <c r="C35" s="69"/>
      <c r="D35" s="70"/>
      <c r="E35" s="70">
        <v>223600</v>
      </c>
      <c r="F35" s="69">
        <v>145655</v>
      </c>
      <c r="G35" s="70">
        <v>230745</v>
      </c>
      <c r="H35" s="70"/>
      <c r="I35" s="70"/>
    </row>
    <row r="36" spans="1:9" ht="12">
      <c r="A36" s="64"/>
      <c r="B36" s="65"/>
      <c r="C36" s="69"/>
      <c r="D36" s="70"/>
      <c r="E36" s="70"/>
      <c r="F36" s="70"/>
      <c r="G36" s="70"/>
      <c r="H36" s="70"/>
      <c r="I36" s="70"/>
    </row>
    <row r="37" spans="1:9" ht="12">
      <c r="A37" s="64" t="s">
        <v>4</v>
      </c>
      <c r="B37" s="19"/>
      <c r="C37" s="71"/>
      <c r="D37" s="71"/>
      <c r="E37" s="71"/>
      <c r="F37" s="71"/>
      <c r="G37" s="71"/>
      <c r="H37" s="71"/>
      <c r="I37" s="69"/>
    </row>
    <row r="38" spans="1:9" ht="12">
      <c r="A38" s="72" t="s">
        <v>34</v>
      </c>
      <c r="B38" s="65"/>
      <c r="C38" s="69"/>
      <c r="D38" s="73"/>
      <c r="E38" s="71"/>
      <c r="F38" s="71"/>
      <c r="G38" s="71"/>
      <c r="H38" s="71"/>
      <c r="I38" s="69"/>
    </row>
    <row r="39" spans="1:9" ht="12">
      <c r="A39" s="74"/>
      <c r="B39" s="75"/>
      <c r="C39" s="69"/>
      <c r="D39" s="70"/>
      <c r="E39" s="70"/>
      <c r="F39" s="70"/>
      <c r="G39" s="70"/>
      <c r="H39" s="70"/>
      <c r="I39" s="70"/>
    </row>
    <row r="40" spans="1:9" ht="12">
      <c r="A40" s="74"/>
      <c r="B40" s="75"/>
      <c r="C40" s="69"/>
      <c r="D40" s="70"/>
      <c r="E40" s="70"/>
      <c r="F40" s="70"/>
      <c r="G40" s="70"/>
      <c r="H40" s="70"/>
      <c r="I40" s="70"/>
    </row>
    <row r="41" spans="1:9" ht="12">
      <c r="A41" s="74"/>
      <c r="B41" s="75"/>
      <c r="C41" s="69"/>
      <c r="D41" s="70"/>
      <c r="E41" s="70"/>
      <c r="F41" s="70"/>
      <c r="G41" s="70"/>
      <c r="H41" s="70"/>
      <c r="I41" s="70"/>
    </row>
    <row r="42" spans="1:9" ht="12">
      <c r="A42" s="64" t="s">
        <v>5</v>
      </c>
      <c r="B42" s="65"/>
      <c r="C42" s="69">
        <f aca="true" t="shared" si="0" ref="C42:I42">SUM(C39:C41)</f>
        <v>0</v>
      </c>
      <c r="D42" s="69">
        <f t="shared" si="0"/>
        <v>0</v>
      </c>
      <c r="E42" s="69">
        <f t="shared" si="0"/>
        <v>0</v>
      </c>
      <c r="F42" s="69">
        <f t="shared" si="0"/>
        <v>0</v>
      </c>
      <c r="G42" s="69">
        <f t="shared" si="0"/>
        <v>0</v>
      </c>
      <c r="H42" s="69">
        <f t="shared" si="0"/>
        <v>0</v>
      </c>
      <c r="I42" s="69">
        <f t="shared" si="0"/>
        <v>0</v>
      </c>
    </row>
    <row r="43" spans="1:9" ht="12">
      <c r="A43" s="64"/>
      <c r="B43" s="65"/>
      <c r="C43" s="69"/>
      <c r="D43" s="70"/>
      <c r="E43" s="70"/>
      <c r="F43" s="70"/>
      <c r="G43" s="70"/>
      <c r="H43" s="70"/>
      <c r="I43" s="70"/>
    </row>
    <row r="44" spans="1:9" ht="12">
      <c r="A44" s="64" t="s">
        <v>7</v>
      </c>
      <c r="B44" s="65"/>
      <c r="C44" s="69">
        <f>+C33+C34-C35+C42</f>
        <v>0</v>
      </c>
      <c r="D44" s="69">
        <f aca="true" t="shared" si="1" ref="D44:I44">+D33+D34-D35+D42</f>
        <v>0</v>
      </c>
      <c r="E44" s="69">
        <f>+E33+E34-E35+E42</f>
        <v>0</v>
      </c>
      <c r="F44" s="69">
        <f t="shared" si="1"/>
        <v>23500</v>
      </c>
      <c r="G44" s="69">
        <f>+G33+G34-G35+G42</f>
        <v>0</v>
      </c>
      <c r="H44" s="69">
        <f>+H33+H34-H35+H42</f>
        <v>0</v>
      </c>
      <c r="I44" s="69">
        <f t="shared" si="1"/>
        <v>0</v>
      </c>
    </row>
    <row r="45" spans="1:9" ht="12">
      <c r="A45" s="74"/>
      <c r="B45" s="75"/>
      <c r="C45" s="76"/>
      <c r="D45" s="77"/>
      <c r="E45" s="77"/>
      <c r="F45" s="70"/>
      <c r="G45" s="70"/>
      <c r="H45" s="70"/>
      <c r="I45" s="70"/>
    </row>
    <row r="46" spans="1:9" ht="12">
      <c r="A46" s="33" t="s">
        <v>24</v>
      </c>
      <c r="B46" s="34"/>
      <c r="C46" s="40"/>
      <c r="D46" s="41">
        <v>200000</v>
      </c>
      <c r="E46" s="41">
        <v>221815</v>
      </c>
      <c r="F46" s="35">
        <v>230745</v>
      </c>
      <c r="G46" s="36"/>
      <c r="H46" s="36"/>
      <c r="I46" s="36"/>
    </row>
    <row r="47" spans="1:9" ht="12">
      <c r="A47" s="38"/>
      <c r="B47" s="39"/>
      <c r="C47" s="40"/>
      <c r="D47" s="41"/>
      <c r="E47" s="41"/>
      <c r="F47" s="35"/>
      <c r="G47" s="35"/>
      <c r="H47" s="35"/>
      <c r="I47" s="35"/>
    </row>
    <row r="48" spans="1:9" ht="12">
      <c r="A48" s="33" t="s">
        <v>25</v>
      </c>
      <c r="B48" s="42"/>
      <c r="C48" s="43">
        <f>C44-C46</f>
        <v>0</v>
      </c>
      <c r="D48" s="43">
        <f aca="true" t="shared" si="2" ref="D48:I48">D44-D46</f>
        <v>-200000</v>
      </c>
      <c r="E48" s="43">
        <f t="shared" si="2"/>
        <v>-221815</v>
      </c>
      <c r="F48" s="44">
        <f t="shared" si="2"/>
        <v>-207245</v>
      </c>
      <c r="G48" s="44">
        <f t="shared" si="2"/>
        <v>0</v>
      </c>
      <c r="H48" s="44">
        <f t="shared" si="2"/>
        <v>0</v>
      </c>
      <c r="I48" s="44">
        <f t="shared" si="2"/>
        <v>0</v>
      </c>
    </row>
    <row r="49" spans="1:9" ht="12">
      <c r="A49" s="45"/>
      <c r="B49" s="45"/>
      <c r="C49" s="46"/>
      <c r="D49" s="46"/>
      <c r="E49" s="46"/>
      <c r="F49" s="46"/>
      <c r="G49" s="46"/>
      <c r="H49" s="46"/>
      <c r="I49" s="46"/>
    </row>
    <row r="50" spans="1:9" ht="12">
      <c r="A50" s="47" t="s">
        <v>26</v>
      </c>
      <c r="B50" s="32"/>
      <c r="C50" s="48"/>
      <c r="D50" s="48"/>
      <c r="E50" s="49"/>
      <c r="F50" s="49"/>
      <c r="G50" s="49"/>
      <c r="H50" s="49"/>
      <c r="I50" s="49"/>
    </row>
    <row r="51" spans="1:9" ht="12">
      <c r="A51" s="50" t="s">
        <v>31</v>
      </c>
      <c r="B51" s="39"/>
      <c r="C51" s="51"/>
      <c r="D51" s="51"/>
      <c r="E51" s="41"/>
      <c r="F51" s="41"/>
      <c r="G51" s="41"/>
      <c r="H51" s="41"/>
      <c r="I51" s="41"/>
    </row>
    <row r="52" spans="1:9" ht="12">
      <c r="A52" s="33"/>
      <c r="B52" s="34"/>
      <c r="C52" s="35"/>
      <c r="D52" s="35"/>
      <c r="E52" s="35"/>
      <c r="F52" s="35"/>
      <c r="G52" s="35"/>
      <c r="H52" s="35"/>
      <c r="I52" s="35"/>
    </row>
    <row r="53" spans="1:9" ht="12">
      <c r="A53" s="33" t="s">
        <v>6</v>
      </c>
      <c r="B53" s="34"/>
      <c r="C53" s="37"/>
      <c r="D53" s="37"/>
      <c r="E53" s="35"/>
      <c r="F53" s="35"/>
      <c r="G53" s="35"/>
      <c r="H53" s="35"/>
      <c r="I53" s="35"/>
    </row>
    <row r="54" spans="1:9" ht="12">
      <c r="A54" s="33"/>
      <c r="B54" s="34"/>
      <c r="C54" s="37"/>
      <c r="D54" s="37"/>
      <c r="E54" s="35"/>
      <c r="F54" s="35"/>
      <c r="G54" s="35"/>
      <c r="H54" s="35"/>
      <c r="I54" s="35"/>
    </row>
    <row r="55" spans="1:9" ht="12">
      <c r="A55" s="52" t="s">
        <v>8</v>
      </c>
      <c r="B55" s="42"/>
      <c r="C55" s="37"/>
      <c r="D55" s="37"/>
      <c r="E55" s="35"/>
      <c r="F55" s="35"/>
      <c r="G55" s="35"/>
      <c r="H55" s="35"/>
      <c r="I55" s="35"/>
    </row>
    <row r="56" spans="1:9" ht="12">
      <c r="A56" s="53" t="s">
        <v>9</v>
      </c>
      <c r="B56" s="54"/>
      <c r="C56" s="37"/>
      <c r="D56" s="37"/>
      <c r="E56" s="35"/>
      <c r="F56" s="35"/>
      <c r="G56" s="35"/>
      <c r="H56" s="35"/>
      <c r="I56" s="35"/>
    </row>
  </sheetData>
  <sheetProtection selectLockedCells="1"/>
  <mergeCells count="1">
    <mergeCell ref="A29:I29"/>
  </mergeCells>
  <printOptions horizontalCentered="1"/>
  <pageMargins left="0.75" right="0.75" top="0.6" bottom="0.55" header="0.28" footer="0.16"/>
  <pageSetup fitToHeight="1" fitToWidth="1" horizontalDpi="600" verticalDpi="600" orientation="landscape" scale="74" r:id="rId1"/>
  <headerFooter alignWithMargins="0">
    <oddHeader>&amp;C&amp;"Arial,Bold"Report on Non-General Fund Information
&amp;"Arial,Regular"for Submittal to the 2020 Legislature</oddHeader>
    <oddFooter>&amp;LForm 37-47 (rev. 9/17/19)&amp;R&amp;D  &amp;T</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J24" sqref="J24"/>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7" t="s">
        <v>216</v>
      </c>
      <c r="I2" s="14"/>
    </row>
    <row r="3" spans="1:9" ht="12">
      <c r="A3" s="11" t="s">
        <v>22</v>
      </c>
      <c r="B3" s="14" t="s">
        <v>202</v>
      </c>
      <c r="C3" s="14"/>
      <c r="D3" s="14"/>
      <c r="E3" s="15"/>
      <c r="F3" s="11"/>
      <c r="G3" s="16" t="s">
        <v>15</v>
      </c>
      <c r="H3" s="18" t="s">
        <v>217</v>
      </c>
      <c r="I3" s="19"/>
    </row>
    <row r="4" spans="1:9" ht="14.25">
      <c r="A4" s="11" t="s">
        <v>16</v>
      </c>
      <c r="B4" s="195" t="s">
        <v>301</v>
      </c>
      <c r="C4" s="14"/>
      <c r="D4" s="14"/>
      <c r="E4" s="15"/>
      <c r="F4" s="11"/>
      <c r="G4" s="16" t="s">
        <v>18</v>
      </c>
      <c r="H4" s="14" t="s">
        <v>205</v>
      </c>
      <c r="I4" s="14"/>
    </row>
    <row r="5" spans="1:9" ht="12">
      <c r="A5" s="11" t="s">
        <v>17</v>
      </c>
      <c r="B5" s="17" t="s">
        <v>138</v>
      </c>
      <c r="C5" s="19"/>
      <c r="D5" s="19"/>
      <c r="E5" s="15"/>
      <c r="F5" s="11"/>
      <c r="G5" s="16" t="s">
        <v>19</v>
      </c>
      <c r="H5" s="19" t="s">
        <v>218</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212" t="s">
        <v>219</v>
      </c>
      <c r="B9" s="213"/>
      <c r="C9" s="213"/>
      <c r="D9" s="213"/>
      <c r="E9" s="213"/>
      <c r="F9" s="213"/>
      <c r="G9" s="213"/>
      <c r="H9" s="213"/>
      <c r="I9" s="213"/>
    </row>
    <row r="10" spans="1:9" ht="12">
      <c r="A10" s="11" t="s">
        <v>21</v>
      </c>
      <c r="B10" s="11"/>
      <c r="C10" s="15"/>
      <c r="D10" s="15"/>
      <c r="E10" s="15"/>
      <c r="F10" s="15"/>
      <c r="G10" s="15"/>
      <c r="H10" s="15"/>
      <c r="I10" s="15"/>
    </row>
    <row r="11" spans="1:9" ht="12">
      <c r="A11" s="28" t="s">
        <v>208</v>
      </c>
      <c r="B11" s="11"/>
      <c r="C11" s="15"/>
      <c r="D11" s="15"/>
      <c r="E11" s="15"/>
      <c r="F11" s="15"/>
      <c r="G11" s="15"/>
      <c r="H11" s="15"/>
      <c r="I11" s="15"/>
    </row>
    <row r="12" spans="1:9" ht="12">
      <c r="A12" s="11" t="s">
        <v>23</v>
      </c>
      <c r="B12" s="11"/>
      <c r="C12" s="15"/>
      <c r="D12" s="15"/>
      <c r="E12" s="15"/>
      <c r="F12" s="15"/>
      <c r="G12" s="15"/>
      <c r="H12" s="15"/>
      <c r="I12" s="15"/>
    </row>
    <row r="13" spans="1:9" ht="12">
      <c r="A13" s="212" t="s">
        <v>220</v>
      </c>
      <c r="B13" s="214"/>
      <c r="C13" s="214"/>
      <c r="D13" s="214"/>
      <c r="E13" s="214"/>
      <c r="F13" s="214"/>
      <c r="G13" s="214"/>
      <c r="H13" s="214"/>
      <c r="I13" s="214"/>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1"/>
      <c r="C16" s="15"/>
      <c r="D16" s="15"/>
      <c r="E16" s="15"/>
      <c r="F16" s="15"/>
      <c r="G16" s="15"/>
      <c r="H16" s="15"/>
      <c r="I16" s="15"/>
    </row>
    <row r="17" spans="1:9" ht="12">
      <c r="A17" s="121" t="s">
        <v>221</v>
      </c>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c r="D21" s="70">
        <v>249272</v>
      </c>
      <c r="E21" s="70"/>
      <c r="F21" s="70"/>
      <c r="G21" s="70"/>
      <c r="H21" s="70">
        <v>0</v>
      </c>
      <c r="I21" s="70">
        <v>0</v>
      </c>
    </row>
    <row r="22" spans="1:9" ht="12">
      <c r="A22" s="64" t="s">
        <v>1</v>
      </c>
      <c r="B22" s="65"/>
      <c r="C22" s="69"/>
      <c r="D22" s="70">
        <f aca="true" t="shared" si="0" ref="D22:I22">C33</f>
        <v>0</v>
      </c>
      <c r="E22" s="70">
        <v>0</v>
      </c>
      <c r="F22" s="70">
        <f t="shared" si="0"/>
        <v>0</v>
      </c>
      <c r="G22" s="70">
        <f t="shared" si="0"/>
        <v>0</v>
      </c>
      <c r="H22" s="70">
        <f t="shared" si="0"/>
        <v>0</v>
      </c>
      <c r="I22" s="70">
        <f t="shared" si="0"/>
        <v>0</v>
      </c>
    </row>
    <row r="23" spans="1:11" ht="12">
      <c r="A23" s="64" t="s">
        <v>2</v>
      </c>
      <c r="B23" s="65"/>
      <c r="C23" s="69"/>
      <c r="D23" s="70">
        <v>0</v>
      </c>
      <c r="E23" s="70">
        <v>45313</v>
      </c>
      <c r="F23" s="70">
        <v>79848</v>
      </c>
      <c r="G23" s="70">
        <v>81163</v>
      </c>
      <c r="H23" s="70">
        <v>42948</v>
      </c>
      <c r="I23" s="70">
        <v>0</v>
      </c>
      <c r="K23" s="62"/>
    </row>
    <row r="24" spans="1:12" ht="12">
      <c r="A24" s="64" t="s">
        <v>3</v>
      </c>
      <c r="B24" s="65"/>
      <c r="C24" s="69"/>
      <c r="D24" s="70">
        <v>0</v>
      </c>
      <c r="E24" s="70">
        <v>45313</v>
      </c>
      <c r="F24" s="69">
        <v>79848</v>
      </c>
      <c r="G24" s="70">
        <v>81163</v>
      </c>
      <c r="H24" s="70">
        <f>64740-21792</f>
        <v>42948</v>
      </c>
      <c r="I24" s="70">
        <v>0</v>
      </c>
      <c r="K24" s="62"/>
      <c r="L24" s="62"/>
    </row>
    <row r="25" spans="1:11" ht="12">
      <c r="A25" s="64"/>
      <c r="B25" s="65"/>
      <c r="C25" s="69"/>
      <c r="D25" s="70"/>
      <c r="E25" s="70"/>
      <c r="F25" s="70"/>
      <c r="G25" s="70"/>
      <c r="H25" s="70"/>
      <c r="I25" s="70"/>
      <c r="K25" s="62"/>
    </row>
    <row r="26" spans="1:11" ht="12">
      <c r="A26" s="64" t="s">
        <v>4</v>
      </c>
      <c r="B26" s="19"/>
      <c r="C26" s="71"/>
      <c r="D26" s="71"/>
      <c r="E26" s="71"/>
      <c r="F26" s="71"/>
      <c r="G26" s="71"/>
      <c r="H26" s="71"/>
      <c r="I26" s="69"/>
      <c r="K26" s="62"/>
    </row>
    <row r="27" spans="1:9" ht="12">
      <c r="A27" s="72" t="s">
        <v>34</v>
      </c>
      <c r="B27" s="65"/>
      <c r="C27" s="69"/>
      <c r="D27" s="73"/>
      <c r="E27" s="71"/>
      <c r="F27" s="71"/>
      <c r="G27" s="71"/>
      <c r="H27" s="71"/>
      <c r="I27" s="69"/>
    </row>
    <row r="28" spans="1:9" ht="12">
      <c r="A28" s="74"/>
      <c r="B28" s="75"/>
      <c r="C28" s="69"/>
      <c r="D28" s="70"/>
      <c r="E28" s="70"/>
      <c r="F28" s="70"/>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0</v>
      </c>
      <c r="D33" s="69">
        <f aca="true" t="shared" si="2" ref="D33:I33">+D22+D23-D24+D31</f>
        <v>0</v>
      </c>
      <c r="E33" s="69">
        <f>+E22+E23-E24+E31</f>
        <v>0</v>
      </c>
      <c r="F33" s="69">
        <f t="shared" si="2"/>
        <v>0</v>
      </c>
      <c r="G33" s="69">
        <f>+G22+G23-G24+G31</f>
        <v>0</v>
      </c>
      <c r="H33" s="69">
        <f>+H22+H23-H24+H31</f>
        <v>0</v>
      </c>
      <c r="I33" s="69">
        <f t="shared" si="2"/>
        <v>0</v>
      </c>
    </row>
    <row r="34" spans="1:9" ht="12">
      <c r="A34" s="74"/>
      <c r="B34" s="75"/>
      <c r="C34" s="76"/>
      <c r="D34" s="77"/>
      <c r="E34" s="77"/>
      <c r="F34" s="70"/>
      <c r="G34" s="70"/>
      <c r="H34" s="70"/>
      <c r="I34" s="70"/>
    </row>
    <row r="35" spans="1:9" ht="12">
      <c r="A35" s="64" t="s">
        <v>24</v>
      </c>
      <c r="B35" s="65"/>
      <c r="C35" s="76"/>
      <c r="D35" s="77">
        <v>61546</v>
      </c>
      <c r="E35" s="77">
        <v>79848</v>
      </c>
      <c r="F35" s="70">
        <v>14720</v>
      </c>
      <c r="G35" s="70">
        <f>64616+16547.06</f>
        <v>81163.06</v>
      </c>
      <c r="H35" s="70">
        <v>0</v>
      </c>
      <c r="I35" s="70">
        <v>0</v>
      </c>
    </row>
    <row r="36" spans="1:9" ht="12">
      <c r="A36" s="74"/>
      <c r="B36" s="75"/>
      <c r="C36" s="76"/>
      <c r="D36" s="77"/>
      <c r="E36" s="77"/>
      <c r="F36" s="70"/>
      <c r="G36" s="70"/>
      <c r="H36" s="70"/>
      <c r="I36" s="70"/>
    </row>
    <row r="37" spans="1:9" ht="12">
      <c r="A37" s="64" t="s">
        <v>25</v>
      </c>
      <c r="B37" s="78"/>
      <c r="C37" s="79">
        <f>C33-C35</f>
        <v>0</v>
      </c>
      <c r="D37" s="79">
        <f aca="true" t="shared" si="3" ref="D37:I37">D33-D35</f>
        <v>-61546</v>
      </c>
      <c r="E37" s="79">
        <f t="shared" si="3"/>
        <v>-79848</v>
      </c>
      <c r="F37" s="80">
        <f t="shared" si="3"/>
        <v>-14720</v>
      </c>
      <c r="G37" s="80">
        <f t="shared" si="3"/>
        <v>-81163.06</v>
      </c>
      <c r="H37" s="80">
        <f t="shared" si="3"/>
        <v>0</v>
      </c>
      <c r="I37" s="80">
        <f t="shared" si="3"/>
        <v>0</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3">
    <mergeCell ref="A9:I9"/>
    <mergeCell ref="A13:I13"/>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18" sqref="A18:I18"/>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20" t="s">
        <v>13</v>
      </c>
      <c r="B2" s="24" t="s">
        <v>38</v>
      </c>
      <c r="C2" s="21"/>
      <c r="D2" s="21"/>
      <c r="E2" s="22"/>
      <c r="F2" s="20"/>
      <c r="G2" s="23" t="s">
        <v>14</v>
      </c>
      <c r="H2" s="24" t="s">
        <v>273</v>
      </c>
      <c r="I2" s="21"/>
    </row>
    <row r="3" spans="1:9" ht="12">
      <c r="A3" s="20" t="s">
        <v>22</v>
      </c>
      <c r="B3" s="24" t="s">
        <v>260</v>
      </c>
      <c r="C3" s="21"/>
      <c r="D3" s="21"/>
      <c r="E3" s="22"/>
      <c r="F3" s="20"/>
      <c r="G3" s="23" t="s">
        <v>15</v>
      </c>
      <c r="H3" s="25" t="s">
        <v>274</v>
      </c>
      <c r="I3" s="26"/>
    </row>
    <row r="4" spans="1:9" ht="12">
      <c r="A4" s="20" t="s">
        <v>16</v>
      </c>
      <c r="B4" s="21" t="s">
        <v>275</v>
      </c>
      <c r="C4" s="21"/>
      <c r="D4" s="21"/>
      <c r="E4" s="22"/>
      <c r="F4" s="20"/>
      <c r="G4" s="23" t="s">
        <v>18</v>
      </c>
      <c r="H4" s="21" t="s">
        <v>54</v>
      </c>
      <c r="I4" s="21"/>
    </row>
    <row r="5" spans="1:9" ht="12">
      <c r="A5" s="20" t="s">
        <v>17</v>
      </c>
      <c r="B5" s="21" t="s">
        <v>55</v>
      </c>
      <c r="C5" s="26"/>
      <c r="D5" s="26"/>
      <c r="E5" s="22"/>
      <c r="F5" s="20"/>
      <c r="G5" s="23" t="s">
        <v>19</v>
      </c>
      <c r="H5" s="26" t="s">
        <v>276</v>
      </c>
      <c r="I5" s="26"/>
    </row>
    <row r="6" spans="1:9" ht="12">
      <c r="A6" s="20"/>
      <c r="B6" s="20"/>
      <c r="C6" s="20"/>
      <c r="D6" s="20"/>
      <c r="E6" s="20"/>
      <c r="F6" s="20"/>
      <c r="G6" s="20"/>
      <c r="H6" s="20"/>
      <c r="I6" s="20"/>
    </row>
    <row r="7" spans="1:9" ht="12">
      <c r="A7" s="20"/>
      <c r="B7" s="20"/>
      <c r="C7" s="20"/>
      <c r="D7" s="20"/>
      <c r="E7" s="20"/>
      <c r="F7" s="20"/>
      <c r="G7" s="20"/>
      <c r="H7" s="20"/>
      <c r="I7" s="20"/>
    </row>
    <row r="8" spans="1:9" ht="12">
      <c r="A8" s="20" t="s">
        <v>20</v>
      </c>
      <c r="B8" s="20"/>
      <c r="C8" s="22"/>
      <c r="D8" s="22"/>
      <c r="E8" s="22"/>
      <c r="F8" s="22"/>
      <c r="G8" s="22"/>
      <c r="H8" s="22"/>
      <c r="I8" s="22"/>
    </row>
    <row r="9" spans="1:9" ht="30" customHeight="1">
      <c r="A9" s="212" t="s">
        <v>277</v>
      </c>
      <c r="B9" s="214"/>
      <c r="C9" s="214"/>
      <c r="D9" s="214"/>
      <c r="E9" s="214"/>
      <c r="F9" s="214"/>
      <c r="G9" s="214"/>
      <c r="H9" s="214"/>
      <c r="I9" s="214"/>
    </row>
    <row r="10" spans="1:9" ht="12">
      <c r="A10" s="20" t="s">
        <v>21</v>
      </c>
      <c r="B10" s="20"/>
      <c r="C10" s="22"/>
      <c r="D10" s="22"/>
      <c r="E10" s="22"/>
      <c r="F10" s="22"/>
      <c r="G10" s="22"/>
      <c r="H10" s="22"/>
      <c r="I10" s="22"/>
    </row>
    <row r="11" spans="1:9" ht="12">
      <c r="A11" s="205" t="s">
        <v>264</v>
      </c>
      <c r="B11" s="205"/>
      <c r="C11" s="205"/>
      <c r="D11" s="205"/>
      <c r="E11" s="205"/>
      <c r="F11" s="205"/>
      <c r="G11" s="205"/>
      <c r="H11" s="205"/>
      <c r="I11" s="205"/>
    </row>
    <row r="12" spans="1:9" ht="12">
      <c r="A12" s="20" t="s">
        <v>23</v>
      </c>
      <c r="B12" s="20"/>
      <c r="C12" s="22"/>
      <c r="D12" s="22"/>
      <c r="E12" s="22"/>
      <c r="F12" s="22"/>
      <c r="G12" s="22"/>
      <c r="H12" s="22"/>
      <c r="I12" s="22"/>
    </row>
    <row r="13" spans="1:9" ht="23.25" customHeight="1">
      <c r="A13" s="215" t="s">
        <v>278</v>
      </c>
      <c r="B13" s="215"/>
      <c r="C13" s="215"/>
      <c r="D13" s="215"/>
      <c r="E13" s="215"/>
      <c r="F13" s="215"/>
      <c r="G13" s="215"/>
      <c r="H13" s="215"/>
      <c r="I13" s="215"/>
    </row>
    <row r="14" spans="1:9" ht="12">
      <c r="A14" s="28" t="s">
        <v>33</v>
      </c>
      <c r="B14" s="20"/>
      <c r="C14" s="22"/>
      <c r="D14" s="22"/>
      <c r="E14" s="22"/>
      <c r="F14" s="22"/>
      <c r="G14" s="22"/>
      <c r="H14" s="22"/>
      <c r="I14" s="22"/>
    </row>
    <row r="15" spans="1:9" ht="12">
      <c r="A15" s="20"/>
      <c r="B15" s="20"/>
      <c r="C15" s="22"/>
      <c r="D15" s="22"/>
      <c r="E15" s="22"/>
      <c r="F15" s="22"/>
      <c r="G15" s="22"/>
      <c r="H15" s="22"/>
      <c r="I15" s="22"/>
    </row>
    <row r="16" spans="1:9" ht="12">
      <c r="A16" s="28" t="s">
        <v>30</v>
      </c>
      <c r="B16" s="20"/>
      <c r="C16" s="22"/>
      <c r="D16" s="22"/>
      <c r="E16" s="22"/>
      <c r="F16" s="22"/>
      <c r="G16" s="22"/>
      <c r="H16" s="22"/>
      <c r="I16" s="22"/>
    </row>
    <row r="17" spans="1:9" ht="12">
      <c r="A17" s="15"/>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v>210000</v>
      </c>
      <c r="D21" s="70">
        <v>270000</v>
      </c>
      <c r="E21" s="70">
        <v>264375</v>
      </c>
      <c r="F21" s="70">
        <v>240000</v>
      </c>
      <c r="G21" s="70">
        <v>240000</v>
      </c>
      <c r="H21" s="70">
        <v>240000</v>
      </c>
      <c r="I21" s="70">
        <v>240000</v>
      </c>
    </row>
    <row r="22" spans="1:9" ht="12">
      <c r="A22" s="64" t="s">
        <v>1</v>
      </c>
      <c r="B22" s="65"/>
      <c r="C22" s="69">
        <v>48708</v>
      </c>
      <c r="D22" s="70">
        <f aca="true" t="shared" si="0" ref="D22:I22">C33</f>
        <v>57860</v>
      </c>
      <c r="E22" s="70">
        <f t="shared" si="0"/>
        <v>108479</v>
      </c>
      <c r="F22" s="70">
        <f t="shared" si="0"/>
        <v>185957</v>
      </c>
      <c r="G22" s="70">
        <f t="shared" si="0"/>
        <v>218675</v>
      </c>
      <c r="H22" s="70">
        <f t="shared" si="0"/>
        <v>223675</v>
      </c>
      <c r="I22" s="70">
        <f t="shared" si="0"/>
        <v>228675</v>
      </c>
    </row>
    <row r="23" spans="1:9" ht="12">
      <c r="A23" s="64" t="s">
        <v>2</v>
      </c>
      <c r="B23" s="65"/>
      <c r="C23" s="69">
        <v>180987</v>
      </c>
      <c r="D23" s="70">
        <v>238703</v>
      </c>
      <c r="E23" s="70">
        <v>305353</v>
      </c>
      <c r="F23" s="70">
        <v>224882</v>
      </c>
      <c r="G23" s="70">
        <v>230000</v>
      </c>
      <c r="H23" s="70">
        <v>230000</v>
      </c>
      <c r="I23" s="70">
        <v>230000</v>
      </c>
    </row>
    <row r="24" spans="1:9" ht="12">
      <c r="A24" s="64" t="s">
        <v>3</v>
      </c>
      <c r="B24" s="65"/>
      <c r="C24" s="69">
        <v>171835</v>
      </c>
      <c r="D24" s="70">
        <v>188084</v>
      </c>
      <c r="E24" s="70">
        <v>227875</v>
      </c>
      <c r="F24" s="69">
        <v>192164</v>
      </c>
      <c r="G24" s="70">
        <v>225000</v>
      </c>
      <c r="H24" s="70">
        <v>225000</v>
      </c>
      <c r="I24" s="70">
        <v>225000</v>
      </c>
    </row>
    <row r="25" spans="1:9" ht="12">
      <c r="A25" s="64"/>
      <c r="B25" s="65"/>
      <c r="C25" s="69"/>
      <c r="D25" s="70"/>
      <c r="E25" s="70"/>
      <c r="F25" s="70"/>
      <c r="G25" s="70"/>
      <c r="H25" s="70"/>
      <c r="I25" s="70"/>
    </row>
    <row r="26" spans="1:9" ht="12">
      <c r="A26" s="64" t="s">
        <v>4</v>
      </c>
      <c r="B26" s="19"/>
      <c r="C26" s="71"/>
      <c r="D26" s="71"/>
      <c r="E26" s="71"/>
      <c r="F26" s="71"/>
      <c r="G26" s="71"/>
      <c r="H26" s="71"/>
      <c r="I26" s="69"/>
    </row>
    <row r="27" spans="1:9" ht="12">
      <c r="A27" s="72" t="s">
        <v>34</v>
      </c>
      <c r="B27" s="65"/>
      <c r="C27" s="69"/>
      <c r="D27" s="73"/>
      <c r="E27" s="71"/>
      <c r="F27" s="71"/>
      <c r="G27" s="71"/>
      <c r="H27" s="71"/>
      <c r="I27" s="69"/>
    </row>
    <row r="28" spans="1:9" ht="12">
      <c r="A28" s="74"/>
      <c r="B28" s="75"/>
      <c r="C28" s="69">
        <v>0</v>
      </c>
      <c r="D28" s="70">
        <v>0</v>
      </c>
      <c r="E28" s="70">
        <v>0</v>
      </c>
      <c r="F28" s="70">
        <v>0</v>
      </c>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57860</v>
      </c>
      <c r="D33" s="69">
        <f aca="true" t="shared" si="2" ref="D33:I33">+D22+D23-D24+D31</f>
        <v>108479</v>
      </c>
      <c r="E33" s="69">
        <f>+E22+E23-E24+E31</f>
        <v>185957</v>
      </c>
      <c r="F33" s="69">
        <f t="shared" si="2"/>
        <v>218675</v>
      </c>
      <c r="G33" s="69">
        <f>+G22+G23-G24+G31</f>
        <v>223675</v>
      </c>
      <c r="H33" s="69">
        <f>+H22+H23-H24+H31</f>
        <v>228675</v>
      </c>
      <c r="I33" s="69">
        <f t="shared" si="2"/>
        <v>233675</v>
      </c>
    </row>
    <row r="34" spans="1:9" ht="12">
      <c r="A34" s="74"/>
      <c r="B34" s="75"/>
      <c r="C34" s="76"/>
      <c r="D34" s="77"/>
      <c r="E34" s="77"/>
      <c r="F34" s="70"/>
      <c r="G34" s="70"/>
      <c r="H34" s="70"/>
      <c r="I34" s="70"/>
    </row>
    <row r="35" spans="1:9" ht="12">
      <c r="A35" s="64" t="s">
        <v>24</v>
      </c>
      <c r="B35" s="65"/>
      <c r="C35" s="76">
        <v>9285</v>
      </c>
      <c r="D35" s="77">
        <v>23159</v>
      </c>
      <c r="E35" s="77">
        <v>16245</v>
      </c>
      <c r="F35" s="70">
        <v>33957</v>
      </c>
      <c r="G35" s="70">
        <v>34500</v>
      </c>
      <c r="H35" s="70">
        <v>35000</v>
      </c>
      <c r="I35" s="70">
        <v>35500</v>
      </c>
    </row>
    <row r="36" spans="1:9" ht="12">
      <c r="A36" s="74"/>
      <c r="B36" s="75"/>
      <c r="C36" s="76"/>
      <c r="D36" s="77"/>
      <c r="E36" s="77"/>
      <c r="F36" s="70"/>
      <c r="G36" s="70"/>
      <c r="H36" s="70"/>
      <c r="I36" s="70"/>
    </row>
    <row r="37" spans="1:9" ht="12">
      <c r="A37" s="64" t="s">
        <v>25</v>
      </c>
      <c r="B37" s="78"/>
      <c r="C37" s="79">
        <f>C33-C35</f>
        <v>48575</v>
      </c>
      <c r="D37" s="79">
        <f aca="true" t="shared" si="3" ref="D37:I37">D33-D35</f>
        <v>85320</v>
      </c>
      <c r="E37" s="79">
        <f t="shared" si="3"/>
        <v>169712</v>
      </c>
      <c r="F37" s="80">
        <f t="shared" si="3"/>
        <v>184718</v>
      </c>
      <c r="G37" s="80">
        <f t="shared" si="3"/>
        <v>189175</v>
      </c>
      <c r="H37" s="80">
        <f t="shared" si="3"/>
        <v>193675</v>
      </c>
      <c r="I37" s="80">
        <f t="shared" si="3"/>
        <v>198175</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18" sqref="A18:I18"/>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t="s">
        <v>211</v>
      </c>
      <c r="I2" s="14"/>
    </row>
    <row r="3" spans="1:9" ht="12">
      <c r="A3" s="11" t="s">
        <v>22</v>
      </c>
      <c r="B3" s="14" t="s">
        <v>202</v>
      </c>
      <c r="C3" s="14"/>
      <c r="D3" s="14"/>
      <c r="E3" s="15"/>
      <c r="F3" s="11"/>
      <c r="G3" s="16" t="s">
        <v>15</v>
      </c>
      <c r="H3" s="19" t="s">
        <v>212</v>
      </c>
      <c r="I3" s="19"/>
    </row>
    <row r="4" spans="1:9" ht="12">
      <c r="A4" s="11" t="s">
        <v>16</v>
      </c>
      <c r="B4" s="21" t="s">
        <v>222</v>
      </c>
      <c r="C4" s="14"/>
      <c r="D4" s="14"/>
      <c r="E4" s="15"/>
      <c r="F4" s="11"/>
      <c r="G4" s="16" t="s">
        <v>18</v>
      </c>
      <c r="H4" s="14" t="s">
        <v>205</v>
      </c>
      <c r="I4" s="14"/>
    </row>
    <row r="5" spans="1:9" ht="12">
      <c r="A5" s="11" t="s">
        <v>17</v>
      </c>
      <c r="B5" s="21" t="s">
        <v>138</v>
      </c>
      <c r="C5" s="19"/>
      <c r="D5" s="19"/>
      <c r="E5" s="15"/>
      <c r="F5" s="11"/>
      <c r="G5" s="16" t="s">
        <v>19</v>
      </c>
      <c r="H5" s="19" t="s">
        <v>223</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212" t="s">
        <v>224</v>
      </c>
      <c r="B9" s="213"/>
      <c r="C9" s="213"/>
      <c r="D9" s="213"/>
      <c r="E9" s="213"/>
      <c r="F9" s="213"/>
      <c r="G9" s="213"/>
      <c r="H9" s="213"/>
      <c r="I9" s="213"/>
    </row>
    <row r="10" spans="1:9" ht="12">
      <c r="A10" s="11" t="s">
        <v>21</v>
      </c>
      <c r="B10" s="11"/>
      <c r="C10" s="15"/>
      <c r="D10" s="15"/>
      <c r="E10" s="15"/>
      <c r="F10" s="15"/>
      <c r="G10" s="15"/>
      <c r="H10" s="15"/>
      <c r="I10" s="15"/>
    </row>
    <row r="11" spans="1:9" ht="12">
      <c r="A11" s="205" t="s">
        <v>208</v>
      </c>
      <c r="B11" s="205"/>
      <c r="C11" s="205"/>
      <c r="D11" s="205"/>
      <c r="E11" s="205"/>
      <c r="F11" s="205"/>
      <c r="G11" s="205"/>
      <c r="H11" s="205"/>
      <c r="I11" s="205"/>
    </row>
    <row r="12" spans="1:9" ht="12">
      <c r="A12" s="11" t="s">
        <v>23</v>
      </c>
      <c r="B12" s="11"/>
      <c r="C12" s="15"/>
      <c r="D12" s="15"/>
      <c r="E12" s="15"/>
      <c r="F12" s="15"/>
      <c r="G12" s="15"/>
      <c r="H12" s="15"/>
      <c r="I12" s="15"/>
    </row>
    <row r="13" spans="1:9" ht="12">
      <c r="A13" s="205" t="s">
        <v>225</v>
      </c>
      <c r="B13" s="205"/>
      <c r="C13" s="205"/>
      <c r="D13" s="205"/>
      <c r="E13" s="205"/>
      <c r="F13" s="205"/>
      <c r="G13" s="205"/>
      <c r="H13" s="205"/>
      <c r="I13" s="205"/>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1"/>
      <c r="C16" s="15"/>
      <c r="D16" s="15"/>
      <c r="E16" s="15"/>
      <c r="F16" s="15"/>
      <c r="G16" s="15"/>
      <c r="H16" s="15"/>
      <c r="I16" s="15"/>
    </row>
    <row r="17" spans="1:9" ht="12">
      <c r="A17" s="121" t="s">
        <v>221</v>
      </c>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c r="D21" s="70"/>
      <c r="E21" s="70">
        <v>216976</v>
      </c>
      <c r="F21" s="70"/>
      <c r="G21" s="70"/>
      <c r="H21" s="70">
        <v>0</v>
      </c>
      <c r="I21" s="70">
        <v>0</v>
      </c>
    </row>
    <row r="22" spans="1:9" ht="12">
      <c r="A22" s="64" t="s">
        <v>1</v>
      </c>
      <c r="B22" s="65"/>
      <c r="C22" s="69"/>
      <c r="D22" s="70">
        <f aca="true" t="shared" si="0" ref="D22:I22">C33</f>
        <v>0</v>
      </c>
      <c r="E22" s="70">
        <v>0</v>
      </c>
      <c r="F22" s="70">
        <f t="shared" si="0"/>
        <v>0</v>
      </c>
      <c r="G22" s="70">
        <f t="shared" si="0"/>
        <v>0</v>
      </c>
      <c r="H22" s="70">
        <f t="shared" si="0"/>
        <v>0</v>
      </c>
      <c r="I22" s="70">
        <f t="shared" si="0"/>
        <v>0</v>
      </c>
    </row>
    <row r="23" spans="1:11" ht="12">
      <c r="A23" s="64" t="s">
        <v>2</v>
      </c>
      <c r="B23" s="65"/>
      <c r="C23" s="69"/>
      <c r="D23" s="70"/>
      <c r="E23" s="70">
        <v>53937</v>
      </c>
      <c r="F23" s="70">
        <v>5886</v>
      </c>
      <c r="G23" s="70">
        <v>78567.5</v>
      </c>
      <c r="H23" s="70">
        <f>78567.5+18</f>
        <v>78585.5</v>
      </c>
      <c r="I23" s="70">
        <v>0</v>
      </c>
      <c r="K23" s="62"/>
    </row>
    <row r="24" spans="1:11" ht="12">
      <c r="A24" s="64" t="s">
        <v>3</v>
      </c>
      <c r="B24" s="65"/>
      <c r="C24" s="69"/>
      <c r="D24" s="70"/>
      <c r="E24" s="70">
        <v>53937</v>
      </c>
      <c r="F24" s="69">
        <v>5886</v>
      </c>
      <c r="G24" s="70">
        <v>78567.5</v>
      </c>
      <c r="H24" s="70">
        <f>78567.5+18</f>
        <v>78585.5</v>
      </c>
      <c r="I24" s="70">
        <v>0</v>
      </c>
      <c r="K24" s="62"/>
    </row>
    <row r="25" spans="1:12" ht="12">
      <c r="A25" s="64"/>
      <c r="B25" s="65"/>
      <c r="C25" s="69"/>
      <c r="D25" s="70"/>
      <c r="E25" s="70"/>
      <c r="F25" s="70"/>
      <c r="G25" s="70"/>
      <c r="H25" s="70"/>
      <c r="I25" s="70"/>
      <c r="L25" s="62"/>
    </row>
    <row r="26" spans="1:12" ht="12">
      <c r="A26" s="64" t="s">
        <v>4</v>
      </c>
      <c r="B26" s="19"/>
      <c r="C26" s="71"/>
      <c r="D26" s="71"/>
      <c r="E26" s="71"/>
      <c r="F26" s="71"/>
      <c r="G26" s="71"/>
      <c r="H26" s="71"/>
      <c r="I26" s="69"/>
      <c r="L26" s="62"/>
    </row>
    <row r="27" spans="1:9" ht="12">
      <c r="A27" s="72" t="s">
        <v>34</v>
      </c>
      <c r="B27" s="65"/>
      <c r="C27" s="69"/>
      <c r="D27" s="73"/>
      <c r="E27" s="71"/>
      <c r="F27" s="71"/>
      <c r="G27" s="71"/>
      <c r="H27" s="71"/>
      <c r="I27" s="69"/>
    </row>
    <row r="28" spans="1:9" ht="12">
      <c r="A28" s="74"/>
      <c r="B28" s="75"/>
      <c r="C28" s="69"/>
      <c r="D28" s="70"/>
      <c r="E28" s="70"/>
      <c r="F28" s="70"/>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0</v>
      </c>
      <c r="D33" s="69">
        <f aca="true" t="shared" si="2" ref="D33:I33">+D22+D23-D24+D31</f>
        <v>0</v>
      </c>
      <c r="E33" s="69">
        <f>+E22+E23-E24+E31</f>
        <v>0</v>
      </c>
      <c r="F33" s="69">
        <f t="shared" si="2"/>
        <v>0</v>
      </c>
      <c r="G33" s="69">
        <f>+G22+G23-G24+G31</f>
        <v>0</v>
      </c>
      <c r="H33" s="69">
        <f>+H22+H23-H24+H31</f>
        <v>0</v>
      </c>
      <c r="I33" s="69">
        <f t="shared" si="2"/>
        <v>0</v>
      </c>
    </row>
    <row r="34" spans="1:9" ht="12">
      <c r="A34" s="74"/>
      <c r="B34" s="75"/>
      <c r="C34" s="76"/>
      <c r="D34" s="77"/>
      <c r="E34" s="77"/>
      <c r="F34" s="70"/>
      <c r="G34" s="70"/>
      <c r="H34" s="70"/>
      <c r="I34" s="70"/>
    </row>
    <row r="35" spans="1:9" ht="12">
      <c r="A35" s="64" t="s">
        <v>24</v>
      </c>
      <c r="B35" s="65"/>
      <c r="C35" s="76"/>
      <c r="D35" s="77"/>
      <c r="E35" s="77">
        <v>9000</v>
      </c>
      <c r="F35" s="70">
        <v>49374</v>
      </c>
      <c r="G35" s="70">
        <v>78567.5</v>
      </c>
      <c r="H35" s="70">
        <v>0</v>
      </c>
      <c r="I35" s="70"/>
    </row>
    <row r="36" spans="1:9" ht="12">
      <c r="A36" s="74"/>
      <c r="B36" s="75"/>
      <c r="C36" s="76"/>
      <c r="D36" s="77"/>
      <c r="E36" s="77"/>
      <c r="F36" s="70"/>
      <c r="G36" s="70"/>
      <c r="H36" s="70"/>
      <c r="I36" s="70"/>
    </row>
    <row r="37" spans="1:9" ht="12">
      <c r="A37" s="64" t="s">
        <v>25</v>
      </c>
      <c r="B37" s="78"/>
      <c r="C37" s="79">
        <f>C33-C35</f>
        <v>0</v>
      </c>
      <c r="D37" s="79">
        <f aca="true" t="shared" si="3" ref="D37:I37">D33-D35</f>
        <v>0</v>
      </c>
      <c r="E37" s="79">
        <f t="shared" si="3"/>
        <v>-9000</v>
      </c>
      <c r="F37" s="80">
        <f t="shared" si="3"/>
        <v>-49374</v>
      </c>
      <c r="G37" s="80">
        <f t="shared" si="3"/>
        <v>-78567.5</v>
      </c>
      <c r="H37" s="80">
        <f t="shared" si="3"/>
        <v>0</v>
      </c>
      <c r="I37" s="80">
        <f t="shared" si="3"/>
        <v>0</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18" sqref="A18:I18"/>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7" t="s">
        <v>216</v>
      </c>
      <c r="I2" s="14"/>
    </row>
    <row r="3" spans="1:9" ht="12">
      <c r="A3" s="11" t="s">
        <v>22</v>
      </c>
      <c r="B3" s="14" t="s">
        <v>202</v>
      </c>
      <c r="C3" s="14"/>
      <c r="D3" s="14"/>
      <c r="E3" s="15"/>
      <c r="F3" s="11"/>
      <c r="G3" s="16" t="s">
        <v>15</v>
      </c>
      <c r="H3" s="18" t="s">
        <v>217</v>
      </c>
      <c r="I3" s="19"/>
    </row>
    <row r="4" spans="1:9" ht="12">
      <c r="A4" s="11" t="s">
        <v>16</v>
      </c>
      <c r="B4" s="14" t="s">
        <v>226</v>
      </c>
      <c r="C4" s="14"/>
      <c r="D4" s="14"/>
      <c r="E4" s="15"/>
      <c r="F4" s="11"/>
      <c r="G4" s="16" t="s">
        <v>18</v>
      </c>
      <c r="H4" s="14" t="s">
        <v>205</v>
      </c>
      <c r="I4" s="14"/>
    </row>
    <row r="5" spans="1:9" ht="12">
      <c r="A5" s="11" t="s">
        <v>17</v>
      </c>
      <c r="B5" s="14" t="s">
        <v>138</v>
      </c>
      <c r="C5" s="19"/>
      <c r="D5" s="19"/>
      <c r="E5" s="15"/>
      <c r="F5" s="11"/>
      <c r="G5" s="16" t="s">
        <v>19</v>
      </c>
      <c r="H5" s="19" t="s">
        <v>227</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212" t="s">
        <v>228</v>
      </c>
      <c r="B9" s="213"/>
      <c r="C9" s="213"/>
      <c r="D9" s="213"/>
      <c r="E9" s="213"/>
      <c r="F9" s="213"/>
      <c r="G9" s="213"/>
      <c r="H9" s="213"/>
      <c r="I9" s="213"/>
    </row>
    <row r="10" spans="1:9" ht="12">
      <c r="A10" s="11" t="s">
        <v>21</v>
      </c>
      <c r="B10" s="11"/>
      <c r="C10" s="15"/>
      <c r="D10" s="15"/>
      <c r="E10" s="15"/>
      <c r="F10" s="15"/>
      <c r="G10" s="15"/>
      <c r="H10" s="15"/>
      <c r="I10" s="15"/>
    </row>
    <row r="11" spans="1:9" ht="12">
      <c r="A11" s="28" t="s">
        <v>208</v>
      </c>
      <c r="B11" s="11"/>
      <c r="C11" s="15"/>
      <c r="D11" s="15"/>
      <c r="E11" s="15"/>
      <c r="F11" s="15"/>
      <c r="G11" s="15"/>
      <c r="H11" s="15"/>
      <c r="I11" s="15"/>
    </row>
    <row r="12" spans="1:9" ht="12">
      <c r="A12" s="11" t="s">
        <v>23</v>
      </c>
      <c r="B12" s="11"/>
      <c r="C12" s="15"/>
      <c r="D12" s="15"/>
      <c r="E12" s="15"/>
      <c r="F12" s="15"/>
      <c r="G12" s="15"/>
      <c r="H12" s="15"/>
      <c r="I12" s="15"/>
    </row>
    <row r="13" spans="1:9" ht="12">
      <c r="A13" s="212" t="s">
        <v>229</v>
      </c>
      <c r="B13" s="214"/>
      <c r="C13" s="214"/>
      <c r="D13" s="214"/>
      <c r="E13" s="214"/>
      <c r="F13" s="214"/>
      <c r="G13" s="214"/>
      <c r="H13" s="214"/>
      <c r="I13" s="214"/>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1"/>
      <c r="C16" s="15"/>
      <c r="D16" s="15"/>
      <c r="E16" s="15"/>
      <c r="F16" s="15"/>
      <c r="G16" s="15"/>
      <c r="H16" s="15"/>
      <c r="I16" s="15"/>
    </row>
    <row r="17" spans="1:9" ht="12">
      <c r="A17" s="15" t="s">
        <v>210</v>
      </c>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c r="D21" s="70"/>
      <c r="E21" s="70">
        <v>249400</v>
      </c>
      <c r="F21" s="70"/>
      <c r="G21" s="70"/>
      <c r="H21" s="70">
        <v>0</v>
      </c>
      <c r="I21" s="70">
        <v>0</v>
      </c>
    </row>
    <row r="22" spans="1:9" ht="12">
      <c r="A22" s="64" t="s">
        <v>1</v>
      </c>
      <c r="B22" s="65"/>
      <c r="C22" s="69"/>
      <c r="D22" s="70">
        <f aca="true" t="shared" si="0" ref="D22:I22">C33</f>
        <v>0</v>
      </c>
      <c r="E22" s="70">
        <v>0</v>
      </c>
      <c r="F22" s="70">
        <f t="shared" si="0"/>
        <v>0</v>
      </c>
      <c r="G22" s="70">
        <f t="shared" si="0"/>
        <v>0</v>
      </c>
      <c r="H22" s="70">
        <f t="shared" si="0"/>
        <v>0</v>
      </c>
      <c r="I22" s="70">
        <f t="shared" si="0"/>
        <v>0</v>
      </c>
    </row>
    <row r="23" spans="1:9" ht="12">
      <c r="A23" s="64" t="s">
        <v>2</v>
      </c>
      <c r="B23" s="65"/>
      <c r="C23" s="69"/>
      <c r="D23" s="70"/>
      <c r="E23" s="70">
        <v>0</v>
      </c>
      <c r="F23" s="70">
        <v>9043</v>
      </c>
      <c r="G23" s="70">
        <v>74412</v>
      </c>
      <c r="H23" s="70">
        <v>82972.5</v>
      </c>
      <c r="I23" s="70">
        <v>82972.5</v>
      </c>
    </row>
    <row r="24" spans="1:12" ht="12">
      <c r="A24" s="64" t="s">
        <v>3</v>
      </c>
      <c r="B24" s="65"/>
      <c r="C24" s="69"/>
      <c r="D24" s="70"/>
      <c r="E24" s="70">
        <v>0</v>
      </c>
      <c r="F24" s="69">
        <v>9043</v>
      </c>
      <c r="G24" s="70">
        <v>74412</v>
      </c>
      <c r="H24" s="70">
        <v>82972.5</v>
      </c>
      <c r="I24" s="70">
        <v>82972.5</v>
      </c>
      <c r="K24" s="62"/>
      <c r="L24" s="62"/>
    </row>
    <row r="25" spans="1:9" ht="12">
      <c r="A25" s="64"/>
      <c r="B25" s="65"/>
      <c r="C25" s="69"/>
      <c r="D25" s="70"/>
      <c r="E25" s="70"/>
      <c r="F25" s="70"/>
      <c r="G25" s="70"/>
      <c r="H25" s="70"/>
      <c r="I25" s="70"/>
    </row>
    <row r="26" spans="1:9" ht="12">
      <c r="A26" s="64" t="s">
        <v>4</v>
      </c>
      <c r="B26" s="19"/>
      <c r="C26" s="71"/>
      <c r="D26" s="71"/>
      <c r="E26" s="71"/>
      <c r="F26" s="71"/>
      <c r="G26" s="71"/>
      <c r="H26" s="71"/>
      <c r="I26" s="69"/>
    </row>
    <row r="27" spans="1:9" ht="12">
      <c r="A27" s="72" t="s">
        <v>34</v>
      </c>
      <c r="B27" s="65"/>
      <c r="C27" s="69"/>
      <c r="D27" s="73"/>
      <c r="E27" s="71"/>
      <c r="F27" s="71"/>
      <c r="G27" s="71"/>
      <c r="H27" s="71"/>
      <c r="I27" s="69"/>
    </row>
    <row r="28" spans="1:9" ht="12">
      <c r="A28" s="74"/>
      <c r="B28" s="75"/>
      <c r="C28" s="69"/>
      <c r="D28" s="70"/>
      <c r="E28" s="70"/>
      <c r="F28" s="70"/>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0</v>
      </c>
      <c r="D33" s="69">
        <f aca="true" t="shared" si="2" ref="D33:I33">+D22+D23-D24+D31</f>
        <v>0</v>
      </c>
      <c r="E33" s="69">
        <f>+E22+E23-E24+E31</f>
        <v>0</v>
      </c>
      <c r="F33" s="69">
        <f t="shared" si="2"/>
        <v>0</v>
      </c>
      <c r="G33" s="69">
        <f>+G22+G23-G24+G31</f>
        <v>0</v>
      </c>
      <c r="H33" s="69">
        <f>+H22+H23-H24+H31</f>
        <v>0</v>
      </c>
      <c r="I33" s="69">
        <f t="shared" si="2"/>
        <v>0</v>
      </c>
    </row>
    <row r="34" spans="1:9" ht="12">
      <c r="A34" s="74"/>
      <c r="B34" s="75"/>
      <c r="C34" s="76"/>
      <c r="D34" s="77"/>
      <c r="E34" s="77"/>
      <c r="F34" s="70"/>
      <c r="G34" s="70"/>
      <c r="H34" s="70"/>
      <c r="I34" s="70"/>
    </row>
    <row r="35" spans="1:9" ht="12">
      <c r="A35" s="64" t="s">
        <v>24</v>
      </c>
      <c r="B35" s="65"/>
      <c r="C35" s="76"/>
      <c r="D35" s="77"/>
      <c r="E35" s="77">
        <v>0</v>
      </c>
      <c r="F35" s="70"/>
      <c r="G35" s="70">
        <v>74412</v>
      </c>
      <c r="H35" s="70">
        <v>82972.5</v>
      </c>
      <c r="I35" s="70">
        <v>0</v>
      </c>
    </row>
    <row r="36" spans="1:9" ht="12">
      <c r="A36" s="74"/>
      <c r="B36" s="75"/>
      <c r="C36" s="76"/>
      <c r="D36" s="77"/>
      <c r="E36" s="77"/>
      <c r="F36" s="70"/>
      <c r="G36" s="70"/>
      <c r="H36" s="70"/>
      <c r="I36" s="70"/>
    </row>
    <row r="37" spans="1:9" ht="12">
      <c r="A37" s="64" t="s">
        <v>25</v>
      </c>
      <c r="B37" s="78"/>
      <c r="C37" s="79">
        <f>C33-C35</f>
        <v>0</v>
      </c>
      <c r="D37" s="79">
        <f aca="true" t="shared" si="3" ref="D37:I37">D33-D35</f>
        <v>0</v>
      </c>
      <c r="E37" s="79">
        <f t="shared" si="3"/>
        <v>0</v>
      </c>
      <c r="F37" s="80">
        <f t="shared" si="3"/>
        <v>0</v>
      </c>
      <c r="G37" s="80">
        <f t="shared" si="3"/>
        <v>-74412</v>
      </c>
      <c r="H37" s="80">
        <f t="shared" si="3"/>
        <v>-82972.5</v>
      </c>
      <c r="I37" s="80">
        <f t="shared" si="3"/>
        <v>0</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3">
    <mergeCell ref="A9:I9"/>
    <mergeCell ref="A13:I13"/>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A18" sqref="A18:I18"/>
    </sheetView>
  </sheetViews>
  <sheetFormatPr defaultColWidth="9.140625" defaultRowHeight="12.75"/>
  <cols>
    <col min="1" max="2" width="14.7109375" style="0" customWidth="1"/>
    <col min="3" max="8" width="14.00390625" style="0" customWidth="1"/>
    <col min="9" max="9" width="13.140625" style="0" customWidth="1"/>
  </cols>
  <sheetData>
    <row r="1" spans="1:9" ht="12">
      <c r="A1" s="9"/>
      <c r="B1" s="9"/>
      <c r="C1" s="9"/>
      <c r="D1" s="9"/>
      <c r="E1" s="9"/>
      <c r="F1" s="9"/>
      <c r="G1" s="9"/>
      <c r="H1" s="9"/>
      <c r="I1" s="9"/>
    </row>
    <row r="2" spans="1:9" ht="12">
      <c r="A2" s="9" t="s">
        <v>13</v>
      </c>
      <c r="B2" s="89" t="s">
        <v>38</v>
      </c>
      <c r="C2" s="89"/>
      <c r="D2" s="89"/>
      <c r="E2" s="10"/>
      <c r="F2" s="9"/>
      <c r="G2" s="90" t="s">
        <v>14</v>
      </c>
      <c r="H2" s="17" t="s">
        <v>50</v>
      </c>
      <c r="I2" s="89"/>
    </row>
    <row r="3" spans="1:9" ht="12">
      <c r="A3" s="9" t="s">
        <v>22</v>
      </c>
      <c r="B3" s="89" t="s">
        <v>51</v>
      </c>
      <c r="C3" s="89"/>
      <c r="D3" s="89"/>
      <c r="E3" s="10"/>
      <c r="F3" s="9"/>
      <c r="G3" s="90" t="s">
        <v>15</v>
      </c>
      <c r="H3" s="18" t="s">
        <v>52</v>
      </c>
      <c r="I3" s="93"/>
    </row>
    <row r="4" spans="1:9" ht="12">
      <c r="A4" s="9" t="s">
        <v>16</v>
      </c>
      <c r="B4" s="17" t="s">
        <v>53</v>
      </c>
      <c r="C4" s="89"/>
      <c r="D4" s="89"/>
      <c r="E4" s="10"/>
      <c r="F4" s="9"/>
      <c r="G4" s="90" t="s">
        <v>18</v>
      </c>
      <c r="H4" s="89" t="s">
        <v>54</v>
      </c>
      <c r="I4" s="89"/>
    </row>
    <row r="5" spans="1:9" ht="12">
      <c r="A5" s="9" t="s">
        <v>17</v>
      </c>
      <c r="B5" s="17" t="s">
        <v>55</v>
      </c>
      <c r="C5" s="93"/>
      <c r="D5" s="93"/>
      <c r="E5" s="10"/>
      <c r="F5" s="9"/>
      <c r="G5" s="90" t="s">
        <v>19</v>
      </c>
      <c r="H5" s="93" t="s">
        <v>56</v>
      </c>
      <c r="I5" s="93"/>
    </row>
    <row r="6" spans="1:9" ht="12">
      <c r="A6" s="9"/>
      <c r="B6" s="9"/>
      <c r="C6" s="9"/>
      <c r="D6" s="9"/>
      <c r="E6" s="9"/>
      <c r="F6" s="9"/>
      <c r="G6" s="9"/>
      <c r="H6" s="9"/>
      <c r="I6" s="9"/>
    </row>
    <row r="7" spans="1:9" ht="12">
      <c r="A7" s="9"/>
      <c r="B7" s="9"/>
      <c r="C7" s="9"/>
      <c r="D7" s="9"/>
      <c r="E7" s="9"/>
      <c r="F7" s="9"/>
      <c r="G7" s="9"/>
      <c r="H7" s="9"/>
      <c r="I7" s="9"/>
    </row>
    <row r="8" spans="1:9" ht="12">
      <c r="A8" s="9" t="s">
        <v>20</v>
      </c>
      <c r="B8" s="9"/>
      <c r="C8" s="10"/>
      <c r="D8" s="10"/>
      <c r="E8" s="10"/>
      <c r="F8" s="10"/>
      <c r="G8" s="10"/>
      <c r="H8" s="10"/>
      <c r="I8" s="10"/>
    </row>
    <row r="9" spans="1:9" ht="12">
      <c r="A9" s="11" t="s">
        <v>57</v>
      </c>
      <c r="B9" s="9"/>
      <c r="C9" s="10"/>
      <c r="D9" s="10"/>
      <c r="E9" s="10"/>
      <c r="F9" s="10"/>
      <c r="G9" s="10"/>
      <c r="H9" s="10"/>
      <c r="I9" s="10"/>
    </row>
    <row r="10" spans="1:9" ht="12">
      <c r="A10" s="12" t="s">
        <v>58</v>
      </c>
      <c r="B10" s="9"/>
      <c r="C10" s="10"/>
      <c r="D10" s="10"/>
      <c r="E10" s="10"/>
      <c r="F10" s="10"/>
      <c r="G10" s="10"/>
      <c r="H10" s="10"/>
      <c r="I10" s="10"/>
    </row>
    <row r="11" spans="1:9" ht="12">
      <c r="A11" s="12" t="s">
        <v>59</v>
      </c>
      <c r="B11" s="9"/>
      <c r="C11" s="10"/>
      <c r="D11" s="10"/>
      <c r="E11" s="10"/>
      <c r="F11" s="10"/>
      <c r="G11" s="10"/>
      <c r="H11" s="10"/>
      <c r="I11" s="10"/>
    </row>
    <row r="12" spans="1:9" ht="12">
      <c r="A12" s="9" t="s">
        <v>21</v>
      </c>
      <c r="B12" s="9"/>
      <c r="C12" s="10"/>
      <c r="D12" s="10"/>
      <c r="E12" s="10"/>
      <c r="F12" s="10"/>
      <c r="G12" s="10"/>
      <c r="H12" s="10"/>
      <c r="I12" s="10"/>
    </row>
    <row r="13" spans="1:9" ht="12">
      <c r="A13" s="11" t="s">
        <v>60</v>
      </c>
      <c r="B13" s="9"/>
      <c r="C13" s="10"/>
      <c r="D13" s="10"/>
      <c r="E13" s="10"/>
      <c r="F13" s="10"/>
      <c r="G13" s="10"/>
      <c r="H13" s="10"/>
      <c r="I13" s="10"/>
    </row>
    <row r="14" spans="1:9" ht="12">
      <c r="A14" s="9" t="s">
        <v>23</v>
      </c>
      <c r="B14" s="9"/>
      <c r="C14" s="10"/>
      <c r="D14" s="10"/>
      <c r="E14" s="10"/>
      <c r="F14" s="10"/>
      <c r="G14" s="10"/>
      <c r="H14" s="10"/>
      <c r="I14" s="10"/>
    </row>
    <row r="15" spans="1:9" ht="12">
      <c r="A15" s="12" t="s">
        <v>61</v>
      </c>
      <c r="B15" s="9"/>
      <c r="C15" s="10"/>
      <c r="D15" s="10"/>
      <c r="E15" s="10"/>
      <c r="F15" s="10"/>
      <c r="G15" s="10"/>
      <c r="H15" s="10"/>
      <c r="I15" s="10"/>
    </row>
    <row r="16" spans="1:9" ht="12">
      <c r="A16" s="12" t="s">
        <v>62</v>
      </c>
      <c r="B16" s="9"/>
      <c r="C16" s="10"/>
      <c r="D16" s="10"/>
      <c r="E16" s="10"/>
      <c r="F16" s="10"/>
      <c r="G16" s="10"/>
      <c r="H16" s="10"/>
      <c r="I16" s="10"/>
    </row>
    <row r="17" spans="1:9" ht="12">
      <c r="A17" s="13" t="s">
        <v>33</v>
      </c>
      <c r="B17" s="9"/>
      <c r="C17" s="10"/>
      <c r="D17" s="10"/>
      <c r="E17" s="10"/>
      <c r="F17" s="10"/>
      <c r="G17" s="10"/>
      <c r="H17" s="10"/>
      <c r="I17" s="10"/>
    </row>
    <row r="18" spans="1:9" ht="12">
      <c r="A18" s="13"/>
      <c r="B18" s="9"/>
      <c r="C18" s="10"/>
      <c r="D18" s="10"/>
      <c r="E18" s="10"/>
      <c r="F18" s="10"/>
      <c r="G18" s="10"/>
      <c r="H18" s="10"/>
      <c r="I18" s="10"/>
    </row>
    <row r="19" spans="1:9" ht="12">
      <c r="A19" s="13" t="s">
        <v>30</v>
      </c>
      <c r="B19" s="13"/>
      <c r="C19" s="10"/>
      <c r="D19" s="10"/>
      <c r="E19" s="10"/>
      <c r="F19" s="10"/>
      <c r="G19" s="10"/>
      <c r="H19" s="10"/>
      <c r="I19" s="10"/>
    </row>
    <row r="20" spans="1:9" ht="12">
      <c r="A20" s="13" t="s">
        <v>63</v>
      </c>
      <c r="B20" s="10"/>
      <c r="C20" s="10"/>
      <c r="D20" s="10"/>
      <c r="E20" s="10"/>
      <c r="F20" s="10"/>
      <c r="G20" s="10"/>
      <c r="H20" s="10"/>
      <c r="I20" s="10"/>
    </row>
    <row r="21" spans="1:9" ht="12">
      <c r="A21" s="13" t="s">
        <v>64</v>
      </c>
      <c r="B21" s="10"/>
      <c r="C21" s="10"/>
      <c r="D21" s="10"/>
      <c r="E21" s="10"/>
      <c r="F21" s="10"/>
      <c r="G21" s="10"/>
      <c r="H21" s="10"/>
      <c r="I21" s="10"/>
    </row>
    <row r="22" spans="1:9" ht="12.75">
      <c r="A22" s="196" t="s">
        <v>12</v>
      </c>
      <c r="B22" s="197"/>
      <c r="C22" s="197"/>
      <c r="D22" s="197"/>
      <c r="E22" s="197"/>
      <c r="F22" s="197"/>
      <c r="G22" s="197"/>
      <c r="H22" s="197"/>
      <c r="I22" s="198"/>
    </row>
    <row r="23" spans="1:9" ht="12">
      <c r="A23" s="94"/>
      <c r="B23" s="95"/>
      <c r="C23" s="96" t="s">
        <v>27</v>
      </c>
      <c r="D23" s="96" t="s">
        <v>28</v>
      </c>
      <c r="E23" s="96" t="s">
        <v>29</v>
      </c>
      <c r="F23" s="96" t="s">
        <v>32</v>
      </c>
      <c r="G23" s="96" t="s">
        <v>35</v>
      </c>
      <c r="H23" s="96" t="s">
        <v>36</v>
      </c>
      <c r="I23" s="96" t="s">
        <v>37</v>
      </c>
    </row>
    <row r="24" spans="1:9" ht="12">
      <c r="A24" s="94"/>
      <c r="B24" s="95"/>
      <c r="C24" s="97" t="s">
        <v>10</v>
      </c>
      <c r="D24" s="98" t="s">
        <v>10</v>
      </c>
      <c r="E24" s="97" t="s">
        <v>10</v>
      </c>
      <c r="F24" s="97" t="s">
        <v>10</v>
      </c>
      <c r="G24" s="97" t="s">
        <v>11</v>
      </c>
      <c r="H24" s="97" t="s">
        <v>11</v>
      </c>
      <c r="I24" s="97" t="s">
        <v>11</v>
      </c>
    </row>
    <row r="25" spans="1:9" ht="12">
      <c r="A25" s="94" t="s">
        <v>0</v>
      </c>
      <c r="B25" s="95"/>
      <c r="C25" s="99">
        <v>132000</v>
      </c>
      <c r="D25" s="100">
        <v>150000</v>
      </c>
      <c r="E25" s="100">
        <v>207000</v>
      </c>
      <c r="F25" s="100">
        <v>207000</v>
      </c>
      <c r="G25" s="100">
        <v>222000</v>
      </c>
      <c r="H25" s="100">
        <v>240000</v>
      </c>
      <c r="I25" s="100">
        <v>245000</v>
      </c>
    </row>
    <row r="26" spans="1:9" ht="12">
      <c r="A26" s="94" t="s">
        <v>1</v>
      </c>
      <c r="B26" s="95"/>
      <c r="C26" s="99">
        <v>45265</v>
      </c>
      <c r="D26" s="100">
        <f aca="true" t="shared" si="0" ref="D26:I26">C37</f>
        <v>33077</v>
      </c>
      <c r="E26" s="100">
        <f t="shared" si="0"/>
        <v>65634</v>
      </c>
      <c r="F26" s="100">
        <f t="shared" si="0"/>
        <v>86883</v>
      </c>
      <c r="G26" s="100">
        <f t="shared" si="0"/>
        <v>98718</v>
      </c>
      <c r="H26" s="100">
        <f t="shared" si="0"/>
        <v>96218</v>
      </c>
      <c r="I26" s="100">
        <f t="shared" si="0"/>
        <v>99218</v>
      </c>
    </row>
    <row r="27" spans="1:9" ht="12">
      <c r="A27" s="94" t="s">
        <v>2</v>
      </c>
      <c r="B27" s="95"/>
      <c r="C27" s="99">
        <v>110065</v>
      </c>
      <c r="D27" s="100">
        <v>118458</v>
      </c>
      <c r="E27" s="100">
        <v>178583</v>
      </c>
      <c r="F27" s="100">
        <v>168061</v>
      </c>
      <c r="G27" s="100">
        <v>164500</v>
      </c>
      <c r="H27" s="100">
        <v>168400</v>
      </c>
      <c r="I27" s="100">
        <v>169450</v>
      </c>
    </row>
    <row r="28" spans="1:9" ht="12">
      <c r="A28" s="94" t="s">
        <v>3</v>
      </c>
      <c r="B28" s="95"/>
      <c r="C28" s="99">
        <v>122253</v>
      </c>
      <c r="D28" s="100">
        <v>85901</v>
      </c>
      <c r="E28" s="100">
        <v>157334</v>
      </c>
      <c r="F28" s="99">
        <v>156226</v>
      </c>
      <c r="G28" s="100">
        <v>167000</v>
      </c>
      <c r="H28" s="100">
        <v>165400</v>
      </c>
      <c r="I28" s="100">
        <v>165800</v>
      </c>
    </row>
    <row r="29" spans="1:9" ht="12">
      <c r="A29" s="94"/>
      <c r="B29" s="95"/>
      <c r="C29" s="99"/>
      <c r="D29" s="100"/>
      <c r="E29" s="100"/>
      <c r="F29" s="100"/>
      <c r="G29" s="100"/>
      <c r="H29" s="100"/>
      <c r="I29" s="100"/>
    </row>
    <row r="30" spans="1:9" ht="12">
      <c r="A30" s="94" t="s">
        <v>4</v>
      </c>
      <c r="B30" s="93"/>
      <c r="C30" s="101"/>
      <c r="D30" s="101"/>
      <c r="E30" s="101"/>
      <c r="F30" s="101"/>
      <c r="G30" s="101"/>
      <c r="H30" s="101"/>
      <c r="I30" s="99"/>
    </row>
    <row r="31" spans="1:9" ht="12">
      <c r="A31" s="102" t="s">
        <v>34</v>
      </c>
      <c r="B31" s="95"/>
      <c r="C31" s="99"/>
      <c r="D31" s="103"/>
      <c r="E31" s="101"/>
      <c r="F31" s="101"/>
      <c r="G31" s="101"/>
      <c r="H31" s="101"/>
      <c r="I31" s="99"/>
    </row>
    <row r="32" spans="1:9" ht="12">
      <c r="A32" s="104"/>
      <c r="B32" s="105"/>
      <c r="C32" s="99">
        <v>0</v>
      </c>
      <c r="D32" s="100">
        <v>0</v>
      </c>
      <c r="E32" s="100"/>
      <c r="F32" s="100"/>
      <c r="G32" s="100"/>
      <c r="H32" s="100"/>
      <c r="I32" s="100"/>
    </row>
    <row r="33" spans="1:9" ht="12">
      <c r="A33" s="104"/>
      <c r="B33" s="105"/>
      <c r="C33" s="99"/>
      <c r="D33" s="100"/>
      <c r="E33" s="100"/>
      <c r="F33" s="100"/>
      <c r="G33" s="100"/>
      <c r="H33" s="100"/>
      <c r="I33" s="100"/>
    </row>
    <row r="34" spans="1:9" ht="12">
      <c r="A34" s="104"/>
      <c r="B34" s="105"/>
      <c r="C34" s="99"/>
      <c r="D34" s="100"/>
      <c r="E34" s="100"/>
      <c r="F34" s="100"/>
      <c r="G34" s="100"/>
      <c r="H34" s="100"/>
      <c r="I34" s="100"/>
    </row>
    <row r="35" spans="1:9" ht="12">
      <c r="A35" s="94" t="s">
        <v>5</v>
      </c>
      <c r="B35" s="95"/>
      <c r="C35" s="99">
        <f aca="true" t="shared" si="1" ref="C35:I35">SUM(C32:C34)</f>
        <v>0</v>
      </c>
      <c r="D35" s="99">
        <f t="shared" si="1"/>
        <v>0</v>
      </c>
      <c r="E35" s="99">
        <f t="shared" si="1"/>
        <v>0</v>
      </c>
      <c r="F35" s="99">
        <f t="shared" si="1"/>
        <v>0</v>
      </c>
      <c r="G35" s="99">
        <f t="shared" si="1"/>
        <v>0</v>
      </c>
      <c r="H35" s="99">
        <f t="shared" si="1"/>
        <v>0</v>
      </c>
      <c r="I35" s="99">
        <f t="shared" si="1"/>
        <v>0</v>
      </c>
    </row>
    <row r="36" spans="1:9" ht="12">
      <c r="A36" s="94"/>
      <c r="B36" s="95"/>
      <c r="C36" s="99"/>
      <c r="D36" s="100"/>
      <c r="E36" s="100"/>
      <c r="F36" s="100"/>
      <c r="G36" s="100"/>
      <c r="H36" s="100"/>
      <c r="I36" s="100"/>
    </row>
    <row r="37" spans="1:9" ht="12">
      <c r="A37" s="94" t="s">
        <v>7</v>
      </c>
      <c r="B37" s="95"/>
      <c r="C37" s="99">
        <f>+C26+C27-C28+C35</f>
        <v>33077</v>
      </c>
      <c r="D37" s="99">
        <f aca="true" t="shared" si="2" ref="D37:I37">+D26+D27-D28+D35</f>
        <v>65634</v>
      </c>
      <c r="E37" s="99">
        <f>+E26+E27-E28+E35</f>
        <v>86883</v>
      </c>
      <c r="F37" s="99">
        <f t="shared" si="2"/>
        <v>98718</v>
      </c>
      <c r="G37" s="99">
        <f>+G26+G27-G28+G35</f>
        <v>96218</v>
      </c>
      <c r="H37" s="99">
        <f>+H26+H27-H28+H35</f>
        <v>99218</v>
      </c>
      <c r="I37" s="99">
        <f t="shared" si="2"/>
        <v>102868</v>
      </c>
    </row>
    <row r="38" spans="1:9" ht="12">
      <c r="A38" s="104"/>
      <c r="B38" s="105"/>
      <c r="C38" s="106"/>
      <c r="D38" s="107"/>
      <c r="E38" s="107"/>
      <c r="F38" s="100"/>
      <c r="G38" s="100"/>
      <c r="H38" s="100"/>
      <c r="I38" s="100"/>
    </row>
    <row r="39" spans="1:9" ht="12">
      <c r="A39" s="94" t="s">
        <v>24</v>
      </c>
      <c r="B39" s="95"/>
      <c r="C39" s="106">
        <v>16811</v>
      </c>
      <c r="D39" s="107">
        <v>22588</v>
      </c>
      <c r="E39" s="107">
        <v>50020</v>
      </c>
      <c r="F39" s="100">
        <v>62238</v>
      </c>
      <c r="G39" s="100">
        <v>65200</v>
      </c>
      <c r="H39" s="100">
        <v>65900</v>
      </c>
      <c r="I39" s="100">
        <v>66500</v>
      </c>
    </row>
    <row r="40" spans="1:9" ht="12">
      <c r="A40" s="104"/>
      <c r="B40" s="105"/>
      <c r="C40" s="106"/>
      <c r="D40" s="107"/>
      <c r="E40" s="107"/>
      <c r="F40" s="100"/>
      <c r="G40" s="100"/>
      <c r="H40" s="100"/>
      <c r="I40" s="100"/>
    </row>
    <row r="41" spans="1:9" ht="12">
      <c r="A41" s="94" t="s">
        <v>25</v>
      </c>
      <c r="B41" s="108"/>
      <c r="C41" s="109">
        <f>C37-C39</f>
        <v>16266</v>
      </c>
      <c r="D41" s="109">
        <f aca="true" t="shared" si="3" ref="D41:I41">D37-D39</f>
        <v>43046</v>
      </c>
      <c r="E41" s="109">
        <f t="shared" si="3"/>
        <v>36863</v>
      </c>
      <c r="F41" s="110">
        <f t="shared" si="3"/>
        <v>36480</v>
      </c>
      <c r="G41" s="110">
        <f t="shared" si="3"/>
        <v>31018</v>
      </c>
      <c r="H41" s="110">
        <f t="shared" si="3"/>
        <v>33318</v>
      </c>
      <c r="I41" s="110">
        <f t="shared" si="3"/>
        <v>36368</v>
      </c>
    </row>
    <row r="42" spans="1:9" ht="12">
      <c r="A42" s="111"/>
      <c r="B42" s="111"/>
      <c r="C42" s="112"/>
      <c r="D42" s="112"/>
      <c r="E42" s="112"/>
      <c r="F42" s="112"/>
      <c r="G42" s="112"/>
      <c r="H42" s="112"/>
      <c r="I42" s="112"/>
    </row>
    <row r="43" spans="1:9" ht="12">
      <c r="A43" s="113" t="s">
        <v>26</v>
      </c>
      <c r="B43" s="89"/>
      <c r="C43" s="114"/>
      <c r="D43" s="114"/>
      <c r="E43" s="114"/>
      <c r="F43" s="114"/>
      <c r="G43" s="114"/>
      <c r="H43" s="114"/>
      <c r="I43" s="114"/>
    </row>
    <row r="44" spans="1:9" ht="12">
      <c r="A44" s="115" t="s">
        <v>31</v>
      </c>
      <c r="B44" s="105"/>
      <c r="C44" s="107"/>
      <c r="D44" s="107"/>
      <c r="E44" s="107"/>
      <c r="F44" s="107"/>
      <c r="G44" s="107"/>
      <c r="H44" s="107"/>
      <c r="I44" s="107"/>
    </row>
    <row r="45" spans="1:9" ht="12">
      <c r="A45" s="94"/>
      <c r="B45" s="95"/>
      <c r="C45" s="100"/>
      <c r="D45" s="100"/>
      <c r="E45" s="100"/>
      <c r="F45" s="100"/>
      <c r="G45" s="100"/>
      <c r="H45" s="100"/>
      <c r="I45" s="100"/>
    </row>
    <row r="46" spans="1:9" ht="12">
      <c r="A46" s="6" t="s">
        <v>6</v>
      </c>
      <c r="B46" s="1"/>
      <c r="C46" s="8"/>
      <c r="D46" s="8"/>
      <c r="E46" s="7"/>
      <c r="F46" s="7"/>
      <c r="G46" s="7"/>
      <c r="H46" s="7"/>
      <c r="I46" s="7"/>
    </row>
    <row r="47" spans="1:9" ht="12">
      <c r="A47" s="6"/>
      <c r="B47" s="1"/>
      <c r="C47" s="8"/>
      <c r="D47" s="8"/>
      <c r="E47" s="7"/>
      <c r="F47" s="7"/>
      <c r="G47" s="7"/>
      <c r="H47" s="7"/>
      <c r="I47" s="7"/>
    </row>
    <row r="48" spans="1:9" ht="12">
      <c r="A48" s="4" t="s">
        <v>8</v>
      </c>
      <c r="B48" s="2"/>
      <c r="C48" s="8"/>
      <c r="D48" s="8"/>
      <c r="E48" s="7"/>
      <c r="F48" s="7"/>
      <c r="G48" s="7"/>
      <c r="H48" s="7"/>
      <c r="I48" s="7"/>
    </row>
    <row r="49" spans="1:9" ht="12">
      <c r="A49" s="5" t="s">
        <v>9</v>
      </c>
      <c r="B49" s="3"/>
      <c r="C49" s="8"/>
      <c r="D49" s="8"/>
      <c r="E49" s="7"/>
      <c r="F49" s="7"/>
      <c r="G49" s="7"/>
      <c r="H49" s="7"/>
      <c r="I49" s="7"/>
    </row>
  </sheetData>
  <sheetProtection selectLockedCells="1"/>
  <mergeCells count="1">
    <mergeCell ref="A22:I22"/>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H13" sqref="H13"/>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t="s">
        <v>128</v>
      </c>
      <c r="I2" s="14"/>
    </row>
    <row r="3" spans="1:9" ht="12">
      <c r="A3" s="11" t="s">
        <v>22</v>
      </c>
      <c r="B3" s="14" t="s">
        <v>100</v>
      </c>
      <c r="C3" s="14"/>
      <c r="D3" s="14"/>
      <c r="E3" s="15"/>
      <c r="F3" s="11"/>
      <c r="G3" s="16" t="s">
        <v>15</v>
      </c>
      <c r="H3" s="19" t="s">
        <v>129</v>
      </c>
      <c r="I3" s="19"/>
    </row>
    <row r="4" spans="1:9" ht="12">
      <c r="A4" s="11" t="s">
        <v>16</v>
      </c>
      <c r="B4" s="14" t="s">
        <v>302</v>
      </c>
      <c r="C4" s="14"/>
      <c r="D4" s="14"/>
      <c r="E4" s="15"/>
      <c r="F4" s="11"/>
      <c r="G4" s="16" t="s">
        <v>18</v>
      </c>
      <c r="H4" s="14" t="s">
        <v>54</v>
      </c>
      <c r="I4" s="14"/>
    </row>
    <row r="5" spans="1:9" ht="12">
      <c r="A5" s="11" t="s">
        <v>17</v>
      </c>
      <c r="B5" s="14" t="s">
        <v>138</v>
      </c>
      <c r="C5" s="19"/>
      <c r="D5" s="19"/>
      <c r="E5" s="15"/>
      <c r="F5" s="11"/>
      <c r="G5" s="16" t="s">
        <v>19</v>
      </c>
      <c r="H5" s="19" t="s">
        <v>139</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11" t="s">
        <v>140</v>
      </c>
      <c r="B9" s="11"/>
      <c r="C9" s="15"/>
      <c r="D9" s="15"/>
      <c r="E9" s="15"/>
      <c r="F9" s="15"/>
      <c r="G9" s="15"/>
      <c r="H9" s="15"/>
      <c r="I9" s="15"/>
    </row>
    <row r="10" spans="1:9" ht="12">
      <c r="A10" s="11" t="s">
        <v>21</v>
      </c>
      <c r="B10" s="11"/>
      <c r="C10" s="15"/>
      <c r="D10" s="15"/>
      <c r="E10" s="15"/>
      <c r="F10" s="15"/>
      <c r="G10" s="15"/>
      <c r="H10" s="15"/>
      <c r="I10" s="15"/>
    </row>
    <row r="11" spans="1:9" ht="12">
      <c r="A11" s="11" t="s">
        <v>135</v>
      </c>
      <c r="B11" s="11"/>
      <c r="C11" s="15"/>
      <c r="D11" s="15"/>
      <c r="E11" s="15"/>
      <c r="F11" s="15"/>
      <c r="G11" s="15"/>
      <c r="H11" s="15"/>
      <c r="I11" s="15"/>
    </row>
    <row r="12" spans="1:9" ht="12">
      <c r="A12" s="11" t="s">
        <v>23</v>
      </c>
      <c r="B12" s="11"/>
      <c r="C12" s="15"/>
      <c r="D12" s="11"/>
      <c r="E12" s="15"/>
      <c r="F12" s="15"/>
      <c r="G12" s="15"/>
      <c r="H12" s="15"/>
      <c r="I12" s="15"/>
    </row>
    <row r="13" spans="1:9" ht="12">
      <c r="A13" s="11" t="s">
        <v>140</v>
      </c>
      <c r="B13" s="11"/>
      <c r="C13" s="15"/>
      <c r="D13" s="15"/>
      <c r="E13" s="15"/>
      <c r="F13" s="15"/>
      <c r="G13" s="15"/>
      <c r="H13" s="15"/>
      <c r="I13" s="15"/>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1"/>
      <c r="C16" s="15"/>
      <c r="D16" s="15"/>
      <c r="E16" s="15"/>
      <c r="F16" s="15"/>
      <c r="G16" s="15"/>
      <c r="H16" s="15"/>
      <c r="I16" s="15"/>
    </row>
    <row r="17" spans="1:9" ht="12">
      <c r="A17" s="15"/>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c r="D21" s="70">
        <v>127042</v>
      </c>
      <c r="E21" s="70"/>
      <c r="F21" s="70"/>
      <c r="G21" s="70"/>
      <c r="H21" s="70"/>
      <c r="I21" s="70"/>
    </row>
    <row r="22" spans="1:9" ht="12">
      <c r="A22" s="64" t="s">
        <v>1</v>
      </c>
      <c r="B22" s="65"/>
      <c r="C22" s="69"/>
      <c r="D22" s="70">
        <f aca="true" t="shared" si="0" ref="D22:I22">C33</f>
        <v>0</v>
      </c>
      <c r="E22" s="70">
        <f t="shared" si="0"/>
        <v>0</v>
      </c>
      <c r="F22" s="70">
        <f t="shared" si="0"/>
        <v>1627</v>
      </c>
      <c r="G22" s="70">
        <f t="shared" si="0"/>
        <v>3429</v>
      </c>
      <c r="H22" s="70">
        <f t="shared" si="0"/>
        <v>0</v>
      </c>
      <c r="I22" s="70">
        <f t="shared" si="0"/>
        <v>0</v>
      </c>
    </row>
    <row r="23" spans="1:9" ht="12">
      <c r="A23" s="64" t="s">
        <v>2</v>
      </c>
      <c r="B23" s="65"/>
      <c r="C23" s="69"/>
      <c r="D23" s="70">
        <v>0</v>
      </c>
      <c r="E23" s="70">
        <v>122960</v>
      </c>
      <c r="F23" s="70">
        <v>4082</v>
      </c>
      <c r="G23" s="70"/>
      <c r="H23" s="70"/>
      <c r="I23" s="70"/>
    </row>
    <row r="24" spans="1:9" ht="12">
      <c r="A24" s="64" t="s">
        <v>3</v>
      </c>
      <c r="B24" s="65"/>
      <c r="C24" s="69"/>
      <c r="D24" s="70">
        <v>0</v>
      </c>
      <c r="E24" s="70">
        <v>121333</v>
      </c>
      <c r="F24" s="69">
        <v>2280</v>
      </c>
      <c r="G24" s="70">
        <v>3429</v>
      </c>
      <c r="H24" s="70"/>
      <c r="I24" s="70"/>
    </row>
    <row r="25" spans="1:9" ht="12">
      <c r="A25" s="64"/>
      <c r="B25" s="65"/>
      <c r="C25" s="69"/>
      <c r="D25" s="70"/>
      <c r="E25" s="70"/>
      <c r="F25" s="70"/>
      <c r="G25" s="70"/>
      <c r="H25" s="70"/>
      <c r="I25" s="70"/>
    </row>
    <row r="26" spans="1:9" ht="12">
      <c r="A26" s="64" t="s">
        <v>4</v>
      </c>
      <c r="B26" s="19"/>
      <c r="C26" s="71"/>
      <c r="D26" s="71"/>
      <c r="E26" s="71"/>
      <c r="F26" s="71"/>
      <c r="G26" s="71"/>
      <c r="H26" s="71"/>
      <c r="I26" s="69"/>
    </row>
    <row r="27" spans="1:9" ht="12">
      <c r="A27" s="72" t="s">
        <v>34</v>
      </c>
      <c r="B27" s="65"/>
      <c r="C27" s="69"/>
      <c r="D27" s="73"/>
      <c r="E27" s="71"/>
      <c r="F27" s="71"/>
      <c r="G27" s="71"/>
      <c r="H27" s="71"/>
      <c r="I27" s="69"/>
    </row>
    <row r="28" spans="1:9" ht="12">
      <c r="A28" s="74"/>
      <c r="B28" s="75"/>
      <c r="C28" s="69">
        <v>0</v>
      </c>
      <c r="D28" s="70">
        <v>0</v>
      </c>
      <c r="E28" s="70">
        <v>0</v>
      </c>
      <c r="F28" s="70">
        <v>0</v>
      </c>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0</v>
      </c>
      <c r="D33" s="69">
        <f aca="true" t="shared" si="2" ref="D33:I33">+D22+D23-D24+D31</f>
        <v>0</v>
      </c>
      <c r="E33" s="69">
        <f>+E22+E23-E24+E31</f>
        <v>1627</v>
      </c>
      <c r="F33" s="69">
        <f t="shared" si="2"/>
        <v>3429</v>
      </c>
      <c r="G33" s="69">
        <f>+G22+G23-G24+G31</f>
        <v>0</v>
      </c>
      <c r="H33" s="69">
        <f>+H22+H23-H24+H31</f>
        <v>0</v>
      </c>
      <c r="I33" s="69">
        <f t="shared" si="2"/>
        <v>0</v>
      </c>
    </row>
    <row r="34" spans="1:9" ht="12">
      <c r="A34" s="74"/>
      <c r="B34" s="75"/>
      <c r="C34" s="76"/>
      <c r="D34" s="77"/>
      <c r="E34" s="77"/>
      <c r="F34" s="70"/>
      <c r="G34" s="70"/>
      <c r="H34" s="70"/>
      <c r="I34" s="70"/>
    </row>
    <row r="35" spans="1:9" ht="12">
      <c r="A35" s="64" t="s">
        <v>24</v>
      </c>
      <c r="B35" s="65"/>
      <c r="C35" s="76"/>
      <c r="D35" s="77">
        <v>120632</v>
      </c>
      <c r="E35" s="77">
        <v>2285</v>
      </c>
      <c r="F35" s="70">
        <v>0</v>
      </c>
      <c r="G35" s="70"/>
      <c r="H35" s="70"/>
      <c r="I35" s="70"/>
    </row>
    <row r="36" spans="1:9" ht="12">
      <c r="A36" s="74"/>
      <c r="B36" s="75"/>
      <c r="C36" s="76"/>
      <c r="D36" s="77"/>
      <c r="E36" s="77"/>
      <c r="F36" s="70"/>
      <c r="G36" s="70"/>
      <c r="H36" s="70"/>
      <c r="I36" s="70"/>
    </row>
    <row r="37" spans="1:9" ht="12">
      <c r="A37" s="64" t="s">
        <v>25</v>
      </c>
      <c r="B37" s="78"/>
      <c r="C37" s="79">
        <f>C33-C35</f>
        <v>0</v>
      </c>
      <c r="D37" s="79">
        <f aca="true" t="shared" si="3" ref="D37:I37">D33-D35</f>
        <v>-120632</v>
      </c>
      <c r="E37" s="79">
        <f t="shared" si="3"/>
        <v>-658</v>
      </c>
      <c r="F37" s="80">
        <f t="shared" si="3"/>
        <v>3429</v>
      </c>
      <c r="G37" s="80">
        <f t="shared" si="3"/>
        <v>0</v>
      </c>
      <c r="H37" s="80">
        <f t="shared" si="3"/>
        <v>0</v>
      </c>
      <c r="I37" s="80">
        <f t="shared" si="3"/>
        <v>0</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1">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D20" sqref="D20"/>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t="s">
        <v>201</v>
      </c>
      <c r="I2" s="14"/>
    </row>
    <row r="3" spans="1:9" ht="12">
      <c r="A3" s="11" t="s">
        <v>22</v>
      </c>
      <c r="B3" s="14" t="s">
        <v>202</v>
      </c>
      <c r="C3" s="14"/>
      <c r="D3" s="14"/>
      <c r="E3" s="15"/>
      <c r="F3" s="11"/>
      <c r="G3" s="16" t="s">
        <v>15</v>
      </c>
      <c r="H3" s="19" t="s">
        <v>230</v>
      </c>
      <c r="I3" s="19"/>
    </row>
    <row r="4" spans="1:9" ht="12">
      <c r="A4" s="11" t="s">
        <v>16</v>
      </c>
      <c r="B4" s="14" t="s">
        <v>303</v>
      </c>
      <c r="C4" s="14"/>
      <c r="D4" s="14"/>
      <c r="E4" s="15"/>
      <c r="F4" s="11"/>
      <c r="G4" s="16" t="s">
        <v>18</v>
      </c>
      <c r="H4" s="14" t="s">
        <v>205</v>
      </c>
      <c r="I4" s="14"/>
    </row>
    <row r="5" spans="1:9" ht="12">
      <c r="A5" s="11" t="s">
        <v>17</v>
      </c>
      <c r="B5" s="14" t="s">
        <v>231</v>
      </c>
      <c r="C5" s="19"/>
      <c r="D5" s="19"/>
      <c r="E5" s="15"/>
      <c r="F5" s="11"/>
      <c r="G5" s="16" t="s">
        <v>19</v>
      </c>
      <c r="H5" s="19" t="s">
        <v>232</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11" t="s">
        <v>233</v>
      </c>
      <c r="B9" s="11"/>
      <c r="C9" s="15"/>
      <c r="D9" s="15"/>
      <c r="E9" s="15"/>
      <c r="F9" s="15"/>
      <c r="G9" s="15"/>
      <c r="H9" s="15"/>
      <c r="I9" s="15"/>
    </row>
    <row r="10" spans="1:9" ht="12">
      <c r="A10" s="11" t="s">
        <v>21</v>
      </c>
      <c r="B10" s="11"/>
      <c r="C10" s="15"/>
      <c r="D10" s="15"/>
      <c r="E10" s="15"/>
      <c r="F10" s="15"/>
      <c r="G10" s="15"/>
      <c r="H10" s="15"/>
      <c r="I10" s="15"/>
    </row>
    <row r="11" spans="1:9" ht="12">
      <c r="A11" s="11" t="s">
        <v>234</v>
      </c>
      <c r="B11" s="11"/>
      <c r="C11" s="15"/>
      <c r="D11" s="15"/>
      <c r="E11" s="15"/>
      <c r="F11" s="15"/>
      <c r="G11" s="15"/>
      <c r="H11" s="15"/>
      <c r="I11" s="15"/>
    </row>
    <row r="12" spans="1:9" ht="12">
      <c r="A12" s="11" t="s">
        <v>23</v>
      </c>
      <c r="B12" s="11"/>
      <c r="C12" s="15"/>
      <c r="D12" s="15"/>
      <c r="E12" s="15"/>
      <c r="F12" s="15"/>
      <c r="G12" s="15"/>
      <c r="H12" s="15"/>
      <c r="I12" s="15"/>
    </row>
    <row r="13" spans="1:9" ht="12">
      <c r="A13" s="11" t="s">
        <v>235</v>
      </c>
      <c r="B13" s="11"/>
      <c r="C13" s="15"/>
      <c r="D13" s="15"/>
      <c r="E13" s="15"/>
      <c r="F13" s="15"/>
      <c r="G13" s="15"/>
      <c r="H13" s="15"/>
      <c r="I13" s="15"/>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1"/>
      <c r="C16" s="15"/>
      <c r="D16" s="15"/>
      <c r="E16" s="15"/>
      <c r="F16" s="15"/>
      <c r="G16" s="15"/>
      <c r="H16" s="15"/>
      <c r="I16" s="15"/>
    </row>
    <row r="17" spans="1:9" ht="12">
      <c r="A17" s="15"/>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c r="D21" s="70"/>
      <c r="E21" s="70"/>
      <c r="F21" s="70"/>
      <c r="G21" s="70"/>
      <c r="H21" s="70">
        <v>0</v>
      </c>
      <c r="I21" s="70">
        <v>0</v>
      </c>
    </row>
    <row r="22" spans="1:9" ht="12">
      <c r="A22" s="64" t="s">
        <v>1</v>
      </c>
      <c r="B22" s="65"/>
      <c r="C22" s="69">
        <v>24517</v>
      </c>
      <c r="D22" s="70">
        <f aca="true" t="shared" si="0" ref="D22:I22">C33</f>
        <v>24517</v>
      </c>
      <c r="E22" s="70">
        <f t="shared" si="0"/>
        <v>24517</v>
      </c>
      <c r="F22" s="70">
        <f t="shared" si="0"/>
        <v>24517</v>
      </c>
      <c r="G22" s="70">
        <f t="shared" si="0"/>
        <v>24517</v>
      </c>
      <c r="H22" s="70">
        <f t="shared" si="0"/>
        <v>0</v>
      </c>
      <c r="I22" s="70">
        <f t="shared" si="0"/>
        <v>0</v>
      </c>
    </row>
    <row r="23" spans="1:9" ht="12">
      <c r="A23" s="64" t="s">
        <v>2</v>
      </c>
      <c r="B23" s="65"/>
      <c r="C23" s="69">
        <v>0</v>
      </c>
      <c r="D23" s="70">
        <v>0</v>
      </c>
      <c r="E23" s="70">
        <v>0</v>
      </c>
      <c r="F23" s="70">
        <v>0</v>
      </c>
      <c r="G23" s="70">
        <v>0</v>
      </c>
      <c r="H23" s="70">
        <v>0</v>
      </c>
      <c r="I23" s="70">
        <v>0</v>
      </c>
    </row>
    <row r="24" spans="1:9" ht="12">
      <c r="A24" s="64" t="s">
        <v>3</v>
      </c>
      <c r="B24" s="65"/>
      <c r="C24" s="69">
        <v>0</v>
      </c>
      <c r="D24" s="70">
        <v>0</v>
      </c>
      <c r="E24" s="70">
        <v>0</v>
      </c>
      <c r="F24" s="69">
        <v>0</v>
      </c>
      <c r="G24" s="70">
        <v>24517</v>
      </c>
      <c r="H24" s="70">
        <v>0</v>
      </c>
      <c r="I24" s="70">
        <v>0</v>
      </c>
    </row>
    <row r="25" spans="1:9" ht="12">
      <c r="A25" s="64"/>
      <c r="B25" s="65"/>
      <c r="C25" s="69"/>
      <c r="D25" s="70"/>
      <c r="E25" s="70"/>
      <c r="F25" s="70"/>
      <c r="G25" s="70"/>
      <c r="H25" s="70"/>
      <c r="I25" s="70"/>
    </row>
    <row r="26" spans="1:9" ht="12">
      <c r="A26" s="64" t="s">
        <v>4</v>
      </c>
      <c r="B26" s="19"/>
      <c r="C26" s="71"/>
      <c r="D26" s="71"/>
      <c r="E26" s="71"/>
      <c r="F26" s="71"/>
      <c r="G26" s="71"/>
      <c r="H26" s="71"/>
      <c r="I26" s="69"/>
    </row>
    <row r="27" spans="1:9" ht="12">
      <c r="A27" s="72" t="s">
        <v>34</v>
      </c>
      <c r="B27" s="65"/>
      <c r="C27" s="69"/>
      <c r="D27" s="73"/>
      <c r="E27" s="71"/>
      <c r="F27" s="71"/>
      <c r="G27" s="71"/>
      <c r="H27" s="71"/>
      <c r="I27" s="69"/>
    </row>
    <row r="28" spans="1:9" ht="12">
      <c r="A28" s="74"/>
      <c r="B28" s="75"/>
      <c r="C28" s="69"/>
      <c r="D28" s="70"/>
      <c r="E28" s="70"/>
      <c r="F28" s="70"/>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24517</v>
      </c>
      <c r="D33" s="69">
        <f aca="true" t="shared" si="2" ref="D33:I33">+D22+D23-D24+D31</f>
        <v>24517</v>
      </c>
      <c r="E33" s="69">
        <f>+E22+E23-E24+E31</f>
        <v>24517</v>
      </c>
      <c r="F33" s="69">
        <f t="shared" si="2"/>
        <v>24517</v>
      </c>
      <c r="G33" s="69">
        <f>+G22+G23-G24+G31</f>
        <v>0</v>
      </c>
      <c r="H33" s="69">
        <f>+H22+H23-H24+H31</f>
        <v>0</v>
      </c>
      <c r="I33" s="69">
        <f t="shared" si="2"/>
        <v>0</v>
      </c>
    </row>
    <row r="34" spans="1:9" ht="12">
      <c r="A34" s="74"/>
      <c r="B34" s="75"/>
      <c r="C34" s="76"/>
      <c r="D34" s="77"/>
      <c r="E34" s="77"/>
      <c r="F34" s="70"/>
      <c r="G34" s="70"/>
      <c r="H34" s="70"/>
      <c r="I34" s="70"/>
    </row>
    <row r="35" spans="1:9" ht="12">
      <c r="A35" s="64" t="s">
        <v>24</v>
      </c>
      <c r="B35" s="65"/>
      <c r="C35" s="76">
        <v>0</v>
      </c>
      <c r="D35" s="77">
        <v>0</v>
      </c>
      <c r="E35" s="77">
        <v>0</v>
      </c>
      <c r="F35" s="70">
        <v>0</v>
      </c>
      <c r="G35" s="70">
        <v>0</v>
      </c>
      <c r="H35" s="70">
        <v>0</v>
      </c>
      <c r="I35" s="70">
        <v>0</v>
      </c>
    </row>
    <row r="36" spans="1:9" ht="12">
      <c r="A36" s="74"/>
      <c r="B36" s="75"/>
      <c r="C36" s="76"/>
      <c r="D36" s="77"/>
      <c r="E36" s="77"/>
      <c r="F36" s="70"/>
      <c r="G36" s="70"/>
      <c r="H36" s="70"/>
      <c r="I36" s="70"/>
    </row>
    <row r="37" spans="1:9" ht="12">
      <c r="A37" s="64" t="s">
        <v>25</v>
      </c>
      <c r="B37" s="78"/>
      <c r="C37" s="79">
        <f>C33-C35</f>
        <v>24517</v>
      </c>
      <c r="D37" s="79">
        <f aca="true" t="shared" si="3" ref="D37:I37">D33-D35</f>
        <v>24517</v>
      </c>
      <c r="E37" s="79">
        <f t="shared" si="3"/>
        <v>24517</v>
      </c>
      <c r="F37" s="80">
        <f t="shared" si="3"/>
        <v>24517</v>
      </c>
      <c r="G37" s="80">
        <f t="shared" si="3"/>
        <v>0</v>
      </c>
      <c r="H37" s="80">
        <f t="shared" si="3"/>
        <v>0</v>
      </c>
      <c r="I37" s="80">
        <f t="shared" si="3"/>
        <v>0</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1">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J26" sqref="J26"/>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7" t="s">
        <v>245</v>
      </c>
      <c r="I2" s="14"/>
    </row>
    <row r="3" spans="1:9" ht="12">
      <c r="A3" s="11" t="s">
        <v>22</v>
      </c>
      <c r="B3" s="14" t="s">
        <v>246</v>
      </c>
      <c r="C3" s="14"/>
      <c r="D3" s="14"/>
      <c r="E3" s="15"/>
      <c r="F3" s="11"/>
      <c r="G3" s="16" t="s">
        <v>15</v>
      </c>
      <c r="H3" s="18" t="s">
        <v>247</v>
      </c>
      <c r="I3" s="19"/>
    </row>
    <row r="4" spans="1:9" ht="12">
      <c r="A4" s="11" t="s">
        <v>16</v>
      </c>
      <c r="B4" s="17" t="s">
        <v>248</v>
      </c>
      <c r="C4" s="14"/>
      <c r="D4" s="14"/>
      <c r="E4" s="15"/>
      <c r="F4" s="11"/>
      <c r="G4" s="16" t="s">
        <v>18</v>
      </c>
      <c r="H4" s="14" t="s">
        <v>54</v>
      </c>
      <c r="I4" s="14"/>
    </row>
    <row r="5" spans="1:9" ht="12">
      <c r="A5" s="11" t="s">
        <v>17</v>
      </c>
      <c r="B5" s="14" t="s">
        <v>249</v>
      </c>
      <c r="C5" s="19"/>
      <c r="D5" s="19"/>
      <c r="E5" s="15"/>
      <c r="F5" s="11"/>
      <c r="G5" s="16" t="s">
        <v>19</v>
      </c>
      <c r="H5" s="19" t="s">
        <v>250</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24" customHeight="1">
      <c r="A9" s="215" t="s">
        <v>251</v>
      </c>
      <c r="B9" s="215"/>
      <c r="C9" s="215"/>
      <c r="D9" s="215"/>
      <c r="E9" s="215"/>
      <c r="F9" s="215"/>
      <c r="G9" s="215"/>
      <c r="H9" s="215"/>
      <c r="I9" s="215"/>
    </row>
    <row r="10" spans="1:9" ht="12">
      <c r="A10" s="11" t="s">
        <v>21</v>
      </c>
      <c r="B10" s="11"/>
      <c r="C10" s="15"/>
      <c r="D10" s="15"/>
      <c r="E10" s="15"/>
      <c r="F10" s="15"/>
      <c r="G10" s="15"/>
      <c r="H10" s="15"/>
      <c r="I10" s="15"/>
    </row>
    <row r="11" spans="1:9" ht="12">
      <c r="A11" s="12" t="s">
        <v>252</v>
      </c>
      <c r="B11" s="11"/>
      <c r="C11" s="15"/>
      <c r="D11" s="15"/>
      <c r="E11" s="15"/>
      <c r="F11" s="15"/>
      <c r="G11" s="15"/>
      <c r="H11" s="15"/>
      <c r="I11" s="15"/>
    </row>
    <row r="12" spans="1:9" ht="12">
      <c r="A12" s="11" t="s">
        <v>23</v>
      </c>
      <c r="B12" s="11"/>
      <c r="C12" s="15"/>
      <c r="D12" s="15"/>
      <c r="E12" s="15"/>
      <c r="F12" s="15"/>
      <c r="G12" s="15"/>
      <c r="H12" s="15"/>
      <c r="I12" s="15"/>
    </row>
    <row r="13" spans="1:9" ht="12">
      <c r="A13" s="12" t="s">
        <v>253</v>
      </c>
      <c r="B13" s="11"/>
      <c r="C13" s="15"/>
      <c r="D13" s="15"/>
      <c r="E13" s="15"/>
      <c r="F13" s="15"/>
      <c r="G13" s="15"/>
      <c r="H13" s="15"/>
      <c r="I13" s="15"/>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1"/>
      <c r="C16" s="15"/>
      <c r="D16" s="15"/>
      <c r="E16" s="15"/>
      <c r="F16" s="15"/>
      <c r="G16" s="15"/>
      <c r="H16" s="15"/>
      <c r="I16" s="15"/>
    </row>
    <row r="17" spans="1:9" ht="12">
      <c r="A17" s="15"/>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c r="D21" s="70"/>
      <c r="E21" s="70"/>
      <c r="F21" s="70"/>
      <c r="G21" s="70"/>
      <c r="H21" s="70"/>
      <c r="I21" s="70"/>
    </row>
    <row r="22" spans="1:9" ht="12">
      <c r="A22" s="64" t="s">
        <v>1</v>
      </c>
      <c r="B22" s="65"/>
      <c r="C22" s="69">
        <v>163337</v>
      </c>
      <c r="D22" s="70">
        <v>164294</v>
      </c>
      <c r="E22" s="70">
        <f>D33</f>
        <v>165582</v>
      </c>
      <c r="F22" s="70">
        <f>E33</f>
        <v>166569</v>
      </c>
      <c r="G22" s="70">
        <f>F33</f>
        <v>167944</v>
      </c>
      <c r="H22" s="70">
        <f>G33</f>
        <v>167944</v>
      </c>
      <c r="I22" s="70">
        <f>H33</f>
        <v>167944</v>
      </c>
    </row>
    <row r="23" spans="1:9" ht="12">
      <c r="A23" s="64" t="s">
        <v>2</v>
      </c>
      <c r="B23" s="65"/>
      <c r="C23" s="69">
        <v>957</v>
      </c>
      <c r="D23" s="70">
        <v>1288</v>
      </c>
      <c r="E23" s="70">
        <v>987</v>
      </c>
      <c r="F23" s="70">
        <v>1375</v>
      </c>
      <c r="G23" s="70"/>
      <c r="H23" s="70"/>
      <c r="I23" s="70"/>
    </row>
    <row r="24" spans="1:9" ht="12">
      <c r="A24" s="64" t="s">
        <v>3</v>
      </c>
      <c r="B24" s="65"/>
      <c r="C24" s="69">
        <v>0</v>
      </c>
      <c r="D24" s="70">
        <v>0</v>
      </c>
      <c r="E24" s="70">
        <v>0</v>
      </c>
      <c r="F24" s="69">
        <v>0</v>
      </c>
      <c r="G24" s="70"/>
      <c r="H24" s="70"/>
      <c r="I24" s="70"/>
    </row>
    <row r="25" spans="1:9" ht="12">
      <c r="A25" s="64"/>
      <c r="B25" s="65"/>
      <c r="C25" s="69"/>
      <c r="D25" s="70"/>
      <c r="E25" s="70"/>
      <c r="F25" s="70"/>
      <c r="G25" s="70"/>
      <c r="H25" s="70"/>
      <c r="I25" s="70"/>
    </row>
    <row r="26" spans="1:9" ht="12">
      <c r="A26" s="64" t="s">
        <v>4</v>
      </c>
      <c r="B26" s="19"/>
      <c r="C26" s="71"/>
      <c r="D26" s="71"/>
      <c r="E26" s="71"/>
      <c r="F26" s="71"/>
      <c r="G26" s="71"/>
      <c r="H26" s="71"/>
      <c r="I26" s="69"/>
    </row>
    <row r="27" spans="1:9" ht="12">
      <c r="A27" s="72" t="s">
        <v>34</v>
      </c>
      <c r="B27" s="65"/>
      <c r="C27" s="69"/>
      <c r="D27" s="73"/>
      <c r="E27" s="71"/>
      <c r="F27" s="71"/>
      <c r="G27" s="71"/>
      <c r="H27" s="71"/>
      <c r="I27" s="69"/>
    </row>
    <row r="28" spans="1:9" ht="12">
      <c r="A28" s="74"/>
      <c r="B28" s="75"/>
      <c r="C28" s="69"/>
      <c r="D28" s="70"/>
      <c r="E28" s="70"/>
      <c r="F28" s="70"/>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0" ref="C31:I31">SUM(C28:C30)</f>
        <v>0</v>
      </c>
      <c r="D31" s="69">
        <f t="shared" si="0"/>
        <v>0</v>
      </c>
      <c r="E31" s="69">
        <f t="shared" si="0"/>
        <v>0</v>
      </c>
      <c r="F31" s="69">
        <f t="shared" si="0"/>
        <v>0</v>
      </c>
      <c r="G31" s="69">
        <f t="shared" si="0"/>
        <v>0</v>
      </c>
      <c r="H31" s="69">
        <f t="shared" si="0"/>
        <v>0</v>
      </c>
      <c r="I31" s="69">
        <f t="shared" si="0"/>
        <v>0</v>
      </c>
    </row>
    <row r="32" spans="1:9" ht="12">
      <c r="A32" s="64"/>
      <c r="B32" s="65"/>
      <c r="C32" s="69"/>
      <c r="D32" s="70"/>
      <c r="E32" s="70"/>
      <c r="F32" s="70"/>
      <c r="G32" s="70"/>
      <c r="H32" s="70"/>
      <c r="I32" s="70"/>
    </row>
    <row r="33" spans="1:9" ht="12">
      <c r="A33" s="64" t="s">
        <v>7</v>
      </c>
      <c r="B33" s="65"/>
      <c r="C33" s="69">
        <f>+C22+C23-C24+C31</f>
        <v>164294</v>
      </c>
      <c r="D33" s="69">
        <f aca="true" t="shared" si="1" ref="D33:I33">+D22+D23-D24+D31</f>
        <v>165582</v>
      </c>
      <c r="E33" s="69">
        <f>+E22+E23-E24+E31</f>
        <v>166569</v>
      </c>
      <c r="F33" s="69">
        <f t="shared" si="1"/>
        <v>167944</v>
      </c>
      <c r="G33" s="69">
        <f>+G22+G23-G24+G31</f>
        <v>167944</v>
      </c>
      <c r="H33" s="69">
        <f>+H22+H23-H24+H31</f>
        <v>167944</v>
      </c>
      <c r="I33" s="69">
        <f t="shared" si="1"/>
        <v>167944</v>
      </c>
    </row>
    <row r="34" spans="1:9" ht="12">
      <c r="A34" s="74"/>
      <c r="B34" s="75"/>
      <c r="C34" s="76"/>
      <c r="D34" s="77"/>
      <c r="E34" s="77"/>
      <c r="F34" s="70"/>
      <c r="G34" s="70"/>
      <c r="H34" s="70"/>
      <c r="I34" s="70"/>
    </row>
    <row r="35" spans="1:9" ht="12">
      <c r="A35" s="64" t="s">
        <v>24</v>
      </c>
      <c r="B35" s="65"/>
      <c r="C35" s="76">
        <v>0</v>
      </c>
      <c r="D35" s="77">
        <v>0</v>
      </c>
      <c r="E35" s="77">
        <v>0</v>
      </c>
      <c r="F35" s="70">
        <v>0</v>
      </c>
      <c r="G35" s="70"/>
      <c r="H35" s="70"/>
      <c r="I35" s="70"/>
    </row>
    <row r="36" spans="1:9" ht="12">
      <c r="A36" s="74"/>
      <c r="B36" s="75"/>
      <c r="C36" s="76"/>
      <c r="D36" s="77"/>
      <c r="E36" s="77"/>
      <c r="F36" s="70"/>
      <c r="G36" s="70"/>
      <c r="H36" s="70"/>
      <c r="I36" s="70"/>
    </row>
    <row r="37" spans="1:9" ht="12">
      <c r="A37" s="64" t="s">
        <v>25</v>
      </c>
      <c r="B37" s="78"/>
      <c r="C37" s="79">
        <f>C33-C35</f>
        <v>164294</v>
      </c>
      <c r="D37" s="79">
        <f aca="true" t="shared" si="2" ref="D37:I37">D33-D35</f>
        <v>165582</v>
      </c>
      <c r="E37" s="79">
        <f t="shared" si="2"/>
        <v>166569</v>
      </c>
      <c r="F37" s="80">
        <f t="shared" si="2"/>
        <v>167944</v>
      </c>
      <c r="G37" s="80">
        <f t="shared" si="2"/>
        <v>167944</v>
      </c>
      <c r="H37" s="80">
        <f t="shared" si="2"/>
        <v>167944</v>
      </c>
      <c r="I37" s="80">
        <f t="shared" si="2"/>
        <v>167944</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2">
    <mergeCell ref="A9:I9"/>
    <mergeCell ref="A18:I18"/>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H5" sqref="H5"/>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7" t="s">
        <v>245</v>
      </c>
      <c r="I2" s="14"/>
    </row>
    <row r="3" spans="1:9" ht="12">
      <c r="A3" s="11" t="s">
        <v>22</v>
      </c>
      <c r="B3" s="14" t="s">
        <v>246</v>
      </c>
      <c r="C3" s="14"/>
      <c r="D3" s="14"/>
      <c r="E3" s="15"/>
      <c r="F3" s="11"/>
      <c r="G3" s="16" t="s">
        <v>15</v>
      </c>
      <c r="H3" s="18" t="s">
        <v>247</v>
      </c>
      <c r="I3" s="19"/>
    </row>
    <row r="4" spans="1:9" ht="12">
      <c r="A4" s="11" t="s">
        <v>16</v>
      </c>
      <c r="B4" s="17" t="s">
        <v>254</v>
      </c>
      <c r="C4" s="14"/>
      <c r="D4" s="14"/>
      <c r="E4" s="15"/>
      <c r="F4" s="11"/>
      <c r="G4" s="16" t="s">
        <v>18</v>
      </c>
      <c r="H4" s="14" t="s">
        <v>54</v>
      </c>
      <c r="I4" s="14"/>
    </row>
    <row r="5" spans="1:9" ht="12">
      <c r="A5" s="11" t="s">
        <v>17</v>
      </c>
      <c r="B5" s="14" t="s">
        <v>249</v>
      </c>
      <c r="C5" s="19"/>
      <c r="D5" s="19"/>
      <c r="E5" s="15"/>
      <c r="F5" s="11"/>
      <c r="G5" s="16" t="s">
        <v>19</v>
      </c>
      <c r="H5" s="19" t="s">
        <v>304</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24" customHeight="1">
      <c r="A9" s="216" t="s">
        <v>255</v>
      </c>
      <c r="B9" s="216"/>
      <c r="C9" s="216"/>
      <c r="D9" s="216"/>
      <c r="E9" s="216"/>
      <c r="F9" s="216"/>
      <c r="G9" s="216"/>
      <c r="H9" s="216"/>
      <c r="I9" s="216"/>
    </row>
    <row r="10" spans="1:9" ht="12">
      <c r="A10" s="11" t="s">
        <v>21</v>
      </c>
      <c r="B10" s="11"/>
      <c r="C10" s="15"/>
      <c r="D10" s="15"/>
      <c r="E10" s="15"/>
      <c r="F10" s="15"/>
      <c r="G10" s="15"/>
      <c r="H10" s="15"/>
      <c r="I10" s="15"/>
    </row>
    <row r="11" spans="1:9" ht="12">
      <c r="A11" s="11" t="s">
        <v>256</v>
      </c>
      <c r="B11" s="11"/>
      <c r="C11" s="15"/>
      <c r="D11" s="15"/>
      <c r="E11" s="15"/>
      <c r="F11" s="15"/>
      <c r="G11" s="15"/>
      <c r="H11" s="15"/>
      <c r="I11" s="15"/>
    </row>
    <row r="12" spans="1:9" ht="12">
      <c r="A12" s="11" t="s">
        <v>23</v>
      </c>
      <c r="B12" s="11"/>
      <c r="C12" s="15"/>
      <c r="D12" s="15"/>
      <c r="E12" s="15"/>
      <c r="F12" s="15"/>
      <c r="G12" s="15"/>
      <c r="H12" s="15"/>
      <c r="I12" s="15"/>
    </row>
    <row r="13" spans="1:9" ht="12">
      <c r="A13" s="217" t="s">
        <v>257</v>
      </c>
      <c r="B13" s="217"/>
      <c r="C13" s="217"/>
      <c r="D13" s="217"/>
      <c r="E13" s="217"/>
      <c r="F13" s="217"/>
      <c r="G13" s="217"/>
      <c r="H13" s="217"/>
      <c r="I13" s="217"/>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1" t="s">
        <v>258</v>
      </c>
      <c r="C16" s="15"/>
      <c r="D16" s="15"/>
      <c r="E16" s="15"/>
      <c r="F16" s="15"/>
      <c r="G16" s="15"/>
      <c r="H16" s="15"/>
      <c r="I16" s="15"/>
    </row>
    <row r="17" spans="1:9" ht="12">
      <c r="A17" s="15"/>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v>1059460</v>
      </c>
      <c r="D21" s="70">
        <v>792081</v>
      </c>
      <c r="E21" s="70">
        <v>774753</v>
      </c>
      <c r="F21" s="70">
        <v>749216</v>
      </c>
      <c r="G21" s="70">
        <v>1500000</v>
      </c>
      <c r="H21" s="70"/>
      <c r="I21" s="70"/>
    </row>
    <row r="22" spans="1:9" ht="12">
      <c r="A22" s="64" t="s">
        <v>1</v>
      </c>
      <c r="B22" s="65"/>
      <c r="C22" s="69">
        <v>539009</v>
      </c>
      <c r="D22" s="70">
        <f aca="true" t="shared" si="0" ref="D22:I22">C33</f>
        <v>721053</v>
      </c>
      <c r="E22" s="70">
        <f t="shared" si="0"/>
        <v>1159952</v>
      </c>
      <c r="F22" s="70">
        <f t="shared" si="0"/>
        <v>1019441</v>
      </c>
      <c r="G22" s="70">
        <f t="shared" si="0"/>
        <v>1215285</v>
      </c>
      <c r="H22" s="70">
        <f t="shared" si="0"/>
        <v>1415285</v>
      </c>
      <c r="I22" s="70">
        <f t="shared" si="0"/>
        <v>1615285</v>
      </c>
    </row>
    <row r="23" spans="1:9" ht="12">
      <c r="A23" s="64" t="s">
        <v>2</v>
      </c>
      <c r="B23" s="65"/>
      <c r="C23" s="69">
        <v>1241504</v>
      </c>
      <c r="D23" s="70">
        <v>934451</v>
      </c>
      <c r="E23" s="70">
        <v>634242</v>
      </c>
      <c r="F23" s="70">
        <v>945060</v>
      </c>
      <c r="G23" s="70">
        <v>950000</v>
      </c>
      <c r="H23" s="70">
        <v>950000</v>
      </c>
      <c r="I23" s="70">
        <v>950000</v>
      </c>
    </row>
    <row r="24" spans="1:9" ht="12">
      <c r="A24" s="64" t="s">
        <v>3</v>
      </c>
      <c r="B24" s="65"/>
      <c r="C24" s="69">
        <v>1059460</v>
      </c>
      <c r="D24" s="70">
        <v>495552</v>
      </c>
      <c r="E24" s="70">
        <v>774753</v>
      </c>
      <c r="F24" s="69">
        <v>749216</v>
      </c>
      <c r="G24" s="70">
        <v>750000</v>
      </c>
      <c r="H24" s="70">
        <v>750000</v>
      </c>
      <c r="I24" s="70">
        <v>750000</v>
      </c>
    </row>
    <row r="25" spans="1:9" ht="12">
      <c r="A25" s="64"/>
      <c r="B25" s="65"/>
      <c r="C25" s="69"/>
      <c r="D25" s="70"/>
      <c r="E25" s="70"/>
      <c r="F25" s="70"/>
      <c r="G25" s="70"/>
      <c r="H25" s="70"/>
      <c r="I25" s="70"/>
    </row>
    <row r="26" spans="1:9" ht="12">
      <c r="A26" s="64" t="s">
        <v>4</v>
      </c>
      <c r="B26" s="19"/>
      <c r="C26" s="71"/>
      <c r="D26" s="71"/>
      <c r="E26" s="71"/>
      <c r="F26" s="71"/>
      <c r="G26" s="71"/>
      <c r="H26" s="71"/>
      <c r="I26" s="69"/>
    </row>
    <row r="27" spans="1:9" ht="12">
      <c r="A27" s="72" t="s">
        <v>34</v>
      </c>
      <c r="B27" s="65"/>
      <c r="C27" s="69"/>
      <c r="D27" s="73"/>
      <c r="E27" s="71"/>
      <c r="F27" s="71"/>
      <c r="G27" s="71"/>
      <c r="H27" s="71"/>
      <c r="I27" s="69"/>
    </row>
    <row r="28" spans="1:9" ht="12">
      <c r="A28" s="74"/>
      <c r="B28" s="75"/>
      <c r="C28" s="69"/>
      <c r="D28" s="70"/>
      <c r="E28" s="70"/>
      <c r="F28" s="70"/>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721053</v>
      </c>
      <c r="D33" s="69">
        <f aca="true" t="shared" si="2" ref="D33:I33">+D22+D23-D24+D31</f>
        <v>1159952</v>
      </c>
      <c r="E33" s="69">
        <f>+E22+E23-E24+E31</f>
        <v>1019441</v>
      </c>
      <c r="F33" s="69">
        <f t="shared" si="2"/>
        <v>1215285</v>
      </c>
      <c r="G33" s="69">
        <f>+G22+G23-G24+G31</f>
        <v>1415285</v>
      </c>
      <c r="H33" s="69">
        <f>+H22+H23-H24+H31</f>
        <v>1615285</v>
      </c>
      <c r="I33" s="69">
        <f t="shared" si="2"/>
        <v>1815285</v>
      </c>
    </row>
    <row r="34" spans="1:9" ht="12">
      <c r="A34" s="74"/>
      <c r="B34" s="75"/>
      <c r="C34" s="76"/>
      <c r="D34" s="77"/>
      <c r="E34" s="77"/>
      <c r="F34" s="70"/>
      <c r="G34" s="70"/>
      <c r="H34" s="70"/>
      <c r="I34" s="70"/>
    </row>
    <row r="35" spans="1:9" ht="12">
      <c r="A35" s="64" t="s">
        <v>24</v>
      </c>
      <c r="B35" s="65"/>
      <c r="C35" s="76">
        <v>10544</v>
      </c>
      <c r="D35" s="77">
        <v>9904</v>
      </c>
      <c r="E35" s="77">
        <v>0</v>
      </c>
      <c r="F35" s="70">
        <v>0</v>
      </c>
      <c r="G35" s="70"/>
      <c r="H35" s="70"/>
      <c r="I35" s="70"/>
    </row>
    <row r="36" spans="1:9" ht="12">
      <c r="A36" s="74"/>
      <c r="B36" s="75"/>
      <c r="C36" s="76"/>
      <c r="D36" s="77"/>
      <c r="E36" s="77"/>
      <c r="F36" s="70"/>
      <c r="G36" s="70"/>
      <c r="H36" s="70"/>
      <c r="I36" s="70"/>
    </row>
    <row r="37" spans="1:9" ht="12">
      <c r="A37" s="64" t="s">
        <v>25</v>
      </c>
      <c r="B37" s="78"/>
      <c r="C37" s="79">
        <f>C33-C35</f>
        <v>710509</v>
      </c>
      <c r="D37" s="79">
        <f aca="true" t="shared" si="3" ref="D37:I37">D33-D35</f>
        <v>1150048</v>
      </c>
      <c r="E37" s="79">
        <f t="shared" si="3"/>
        <v>1019441</v>
      </c>
      <c r="F37" s="80">
        <f t="shared" si="3"/>
        <v>1215285</v>
      </c>
      <c r="G37" s="80">
        <f t="shared" si="3"/>
        <v>1415285</v>
      </c>
      <c r="H37" s="80">
        <f t="shared" si="3"/>
        <v>1615285</v>
      </c>
      <c r="I37" s="80">
        <f t="shared" si="3"/>
        <v>1815285</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3">
    <mergeCell ref="A9:I9"/>
    <mergeCell ref="A13:I13"/>
    <mergeCell ref="A18:I18"/>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A1">
      <selection activeCell="A18" sqref="A18:I18"/>
    </sheetView>
  </sheetViews>
  <sheetFormatPr defaultColWidth="9.140625" defaultRowHeight="12.75"/>
  <cols>
    <col min="1" max="2" width="14.7109375" style="0" customWidth="1"/>
    <col min="3" max="8" width="14.00390625" style="0" customWidth="1"/>
    <col min="9" max="9" width="13.140625" style="0" customWidth="1"/>
  </cols>
  <sheetData>
    <row r="1" spans="1:9" ht="12">
      <c r="A1" s="9"/>
      <c r="B1" s="9"/>
      <c r="C1" s="9"/>
      <c r="D1" s="9"/>
      <c r="E1" s="9"/>
      <c r="F1" s="9"/>
      <c r="G1" s="9"/>
      <c r="H1" s="9"/>
      <c r="I1" s="9"/>
    </row>
    <row r="2" spans="1:9" ht="12">
      <c r="A2" s="11" t="s">
        <v>13</v>
      </c>
      <c r="B2" s="14" t="s">
        <v>38</v>
      </c>
      <c r="C2" s="14"/>
      <c r="D2" s="14"/>
      <c r="E2" s="15"/>
      <c r="F2" s="11"/>
      <c r="G2" s="16" t="s">
        <v>14</v>
      </c>
      <c r="H2" s="17" t="s">
        <v>65</v>
      </c>
      <c r="I2" s="14"/>
    </row>
    <row r="3" spans="1:9" ht="12">
      <c r="A3" s="11" t="s">
        <v>22</v>
      </c>
      <c r="B3" s="14" t="s">
        <v>51</v>
      </c>
      <c r="C3" s="14"/>
      <c r="D3" s="14"/>
      <c r="E3" s="15"/>
      <c r="F3" s="11"/>
      <c r="G3" s="16" t="s">
        <v>15</v>
      </c>
      <c r="H3" s="18" t="s">
        <v>52</v>
      </c>
      <c r="I3" s="19"/>
    </row>
    <row r="4" spans="1:9" ht="12">
      <c r="A4" s="11" t="s">
        <v>16</v>
      </c>
      <c r="B4" s="17" t="s">
        <v>66</v>
      </c>
      <c r="C4" s="14"/>
      <c r="D4" s="14"/>
      <c r="E4" s="15"/>
      <c r="F4" s="11"/>
      <c r="G4" s="16" t="s">
        <v>18</v>
      </c>
      <c r="H4" s="17" t="s">
        <v>40</v>
      </c>
      <c r="I4" s="14"/>
    </row>
    <row r="5" spans="1:9" ht="12">
      <c r="A5" s="11" t="s">
        <v>17</v>
      </c>
      <c r="B5" s="17" t="s">
        <v>55</v>
      </c>
      <c r="C5" s="19"/>
      <c r="D5" s="19"/>
      <c r="E5" s="15"/>
      <c r="F5" s="11"/>
      <c r="G5" s="16" t="s">
        <v>19</v>
      </c>
      <c r="H5" s="18" t="s">
        <v>67</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11" t="s">
        <v>68</v>
      </c>
      <c r="B9" s="11"/>
      <c r="C9" s="15"/>
      <c r="D9" s="15"/>
      <c r="E9" s="15"/>
      <c r="F9" s="15"/>
      <c r="G9" s="15"/>
      <c r="H9" s="15"/>
      <c r="I9" s="15"/>
    </row>
    <row r="10" spans="1:9" ht="12">
      <c r="A10" s="11" t="s">
        <v>69</v>
      </c>
      <c r="B10" s="11"/>
      <c r="C10" s="15"/>
      <c r="D10" s="15"/>
      <c r="E10" s="15"/>
      <c r="F10" s="15"/>
      <c r="G10" s="15"/>
      <c r="H10" s="15"/>
      <c r="I10" s="15"/>
    </row>
    <row r="11" spans="1:9" ht="12">
      <c r="A11" s="11" t="s">
        <v>70</v>
      </c>
      <c r="B11" s="11"/>
      <c r="C11" s="15"/>
      <c r="D11" s="15"/>
      <c r="E11" s="15"/>
      <c r="F11" s="15"/>
      <c r="G11" s="15"/>
      <c r="H11" s="15"/>
      <c r="I11" s="15"/>
    </row>
    <row r="12" spans="1:9" ht="12">
      <c r="A12" s="11" t="s">
        <v>21</v>
      </c>
      <c r="B12" s="11"/>
      <c r="C12" s="15"/>
      <c r="D12" s="15"/>
      <c r="E12" s="15"/>
      <c r="F12" s="15"/>
      <c r="G12" s="15"/>
      <c r="H12" s="15"/>
      <c r="I12" s="15"/>
    </row>
    <row r="13" spans="1:9" ht="12">
      <c r="A13" s="11" t="s">
        <v>60</v>
      </c>
      <c r="B13" s="11"/>
      <c r="C13" s="15"/>
      <c r="D13" s="15"/>
      <c r="E13" s="15"/>
      <c r="F13" s="15"/>
      <c r="G13" s="15"/>
      <c r="H13" s="15"/>
      <c r="I13" s="15"/>
    </row>
    <row r="14" spans="1:9" ht="12">
      <c r="A14" s="11" t="s">
        <v>23</v>
      </c>
      <c r="B14" s="11"/>
      <c r="C14" s="15"/>
      <c r="D14" s="15"/>
      <c r="E14" s="15"/>
      <c r="F14" s="15"/>
      <c r="G14" s="15"/>
      <c r="H14" s="15"/>
      <c r="I14" s="15"/>
    </row>
    <row r="15" spans="1:9" ht="12">
      <c r="A15" s="11" t="s">
        <v>71</v>
      </c>
      <c r="B15" s="11"/>
      <c r="C15" s="15"/>
      <c r="D15" s="15"/>
      <c r="E15" s="15"/>
      <c r="F15" s="15"/>
      <c r="G15" s="15"/>
      <c r="H15" s="15"/>
      <c r="I15" s="15"/>
    </row>
    <row r="16" spans="1:9" ht="12">
      <c r="A16" s="11" t="s">
        <v>72</v>
      </c>
      <c r="B16" s="11"/>
      <c r="C16" s="15"/>
      <c r="D16" s="15"/>
      <c r="E16" s="15"/>
      <c r="F16" s="15"/>
      <c r="G16" s="15"/>
      <c r="H16" s="15"/>
      <c r="I16" s="15"/>
    </row>
    <row r="17" spans="1:9" ht="12">
      <c r="A17" s="12" t="s">
        <v>33</v>
      </c>
      <c r="B17" s="11"/>
      <c r="C17" s="15"/>
      <c r="D17" s="15"/>
      <c r="E17" s="15"/>
      <c r="F17" s="15"/>
      <c r="G17" s="15"/>
      <c r="H17" s="15"/>
      <c r="I17" s="15"/>
    </row>
    <row r="18" spans="1:9" ht="12">
      <c r="A18" s="11"/>
      <c r="B18" s="11"/>
      <c r="C18" s="15"/>
      <c r="D18" s="15"/>
      <c r="E18" s="15"/>
      <c r="F18" s="15"/>
      <c r="G18" s="15"/>
      <c r="H18" s="15"/>
      <c r="I18" s="15"/>
    </row>
    <row r="19" spans="1:9" ht="12">
      <c r="A19" s="12" t="s">
        <v>30</v>
      </c>
      <c r="B19" s="12"/>
      <c r="C19" s="15"/>
      <c r="D19" s="15"/>
      <c r="E19" s="15"/>
      <c r="F19" s="15"/>
      <c r="G19" s="15"/>
      <c r="H19" s="15"/>
      <c r="I19" s="15"/>
    </row>
    <row r="20" spans="1:9" ht="12">
      <c r="A20" s="12" t="s">
        <v>73</v>
      </c>
      <c r="B20" s="10"/>
      <c r="C20" s="10"/>
      <c r="D20" s="10"/>
      <c r="E20" s="10"/>
      <c r="F20" s="10"/>
      <c r="G20" s="10"/>
      <c r="H20" s="10"/>
      <c r="I20" s="10"/>
    </row>
    <row r="21" spans="1:9" ht="12.75">
      <c r="A21" s="196" t="s">
        <v>12</v>
      </c>
      <c r="B21" s="197"/>
      <c r="C21" s="197"/>
      <c r="D21" s="197"/>
      <c r="E21" s="197"/>
      <c r="F21" s="197"/>
      <c r="G21" s="197"/>
      <c r="H21" s="197"/>
      <c r="I21" s="198"/>
    </row>
    <row r="22" spans="1:9" ht="12">
      <c r="A22" s="94"/>
      <c r="B22" s="95"/>
      <c r="C22" s="96" t="s">
        <v>27</v>
      </c>
      <c r="D22" s="96" t="s">
        <v>28</v>
      </c>
      <c r="E22" s="96" t="s">
        <v>29</v>
      </c>
      <c r="F22" s="96" t="s">
        <v>32</v>
      </c>
      <c r="G22" s="96" t="s">
        <v>35</v>
      </c>
      <c r="H22" s="96" t="s">
        <v>36</v>
      </c>
      <c r="I22" s="96" t="s">
        <v>37</v>
      </c>
    </row>
    <row r="23" spans="1:9" ht="12">
      <c r="A23" s="94"/>
      <c r="B23" s="95"/>
      <c r="C23" s="97" t="s">
        <v>10</v>
      </c>
      <c r="D23" s="98" t="s">
        <v>10</v>
      </c>
      <c r="E23" s="97" t="s">
        <v>10</v>
      </c>
      <c r="F23" s="97" t="s">
        <v>10</v>
      </c>
      <c r="G23" s="97" t="s">
        <v>11</v>
      </c>
      <c r="H23" s="97" t="s">
        <v>11</v>
      </c>
      <c r="I23" s="97" t="s">
        <v>11</v>
      </c>
    </row>
    <row r="24" spans="1:9" ht="12">
      <c r="A24" s="94" t="s">
        <v>0</v>
      </c>
      <c r="B24" s="95"/>
      <c r="C24" s="99">
        <v>60000</v>
      </c>
      <c r="D24" s="100">
        <v>600000</v>
      </c>
      <c r="E24" s="100">
        <v>65625</v>
      </c>
      <c r="F24" s="100">
        <v>60000</v>
      </c>
      <c r="G24" s="100">
        <v>60000</v>
      </c>
      <c r="H24" s="100">
        <v>60000</v>
      </c>
      <c r="I24" s="100">
        <v>62000</v>
      </c>
    </row>
    <row r="25" spans="1:9" ht="12">
      <c r="A25" s="94" t="s">
        <v>1</v>
      </c>
      <c r="B25" s="95"/>
      <c r="C25" s="99">
        <v>33643</v>
      </c>
      <c r="D25" s="100">
        <f aca="true" t="shared" si="0" ref="D25:I25">C36</f>
        <v>42792</v>
      </c>
      <c r="E25" s="100">
        <f t="shared" si="0"/>
        <v>52453</v>
      </c>
      <c r="F25" s="100">
        <f t="shared" si="0"/>
        <v>64990</v>
      </c>
      <c r="G25" s="100">
        <f t="shared" si="0"/>
        <v>67865</v>
      </c>
      <c r="H25" s="100">
        <f t="shared" si="0"/>
        <v>69865</v>
      </c>
      <c r="I25" s="100">
        <f t="shared" si="0"/>
        <v>71865</v>
      </c>
    </row>
    <row r="26" spans="1:9" ht="12">
      <c r="A26" s="94" t="s">
        <v>2</v>
      </c>
      <c r="B26" s="95"/>
      <c r="C26" s="99">
        <v>66647</v>
      </c>
      <c r="D26" s="100">
        <v>33848</v>
      </c>
      <c r="E26" s="100">
        <v>51745</v>
      </c>
      <c r="F26" s="100">
        <v>43795</v>
      </c>
      <c r="G26" s="100">
        <v>45000</v>
      </c>
      <c r="H26" s="100">
        <v>46000</v>
      </c>
      <c r="I26" s="100">
        <v>46500</v>
      </c>
    </row>
    <row r="27" spans="1:9" ht="12">
      <c r="A27" s="94" t="s">
        <v>3</v>
      </c>
      <c r="B27" s="95"/>
      <c r="C27" s="99">
        <v>57498</v>
      </c>
      <c r="D27" s="100">
        <v>24187</v>
      </c>
      <c r="E27" s="100">
        <v>39208</v>
      </c>
      <c r="F27" s="99">
        <v>40920</v>
      </c>
      <c r="G27" s="100">
        <v>43000</v>
      </c>
      <c r="H27" s="100">
        <v>44000</v>
      </c>
      <c r="I27" s="100">
        <v>45200</v>
      </c>
    </row>
    <row r="28" spans="1:9" ht="12">
      <c r="A28" s="94"/>
      <c r="B28" s="95"/>
      <c r="C28" s="99"/>
      <c r="D28" s="100"/>
      <c r="E28" s="100"/>
      <c r="F28" s="100"/>
      <c r="G28" s="100"/>
      <c r="H28" s="100"/>
      <c r="I28" s="100"/>
    </row>
    <row r="29" spans="1:9" ht="12">
      <c r="A29" s="94" t="s">
        <v>4</v>
      </c>
      <c r="B29" s="93"/>
      <c r="C29" s="101"/>
      <c r="D29" s="101"/>
      <c r="E29" s="101"/>
      <c r="F29" s="101"/>
      <c r="G29" s="101"/>
      <c r="H29" s="101"/>
      <c r="I29" s="99"/>
    </row>
    <row r="30" spans="1:9" ht="12">
      <c r="A30" s="102" t="s">
        <v>34</v>
      </c>
      <c r="B30" s="95"/>
      <c r="C30" s="99"/>
      <c r="D30" s="103"/>
      <c r="E30" s="101"/>
      <c r="F30" s="101">
        <v>0</v>
      </c>
      <c r="G30" s="101"/>
      <c r="H30" s="101"/>
      <c r="I30" s="99"/>
    </row>
    <row r="31" spans="1:9" ht="12">
      <c r="A31" s="104"/>
      <c r="B31" s="105"/>
      <c r="C31" s="99">
        <v>0</v>
      </c>
      <c r="D31" s="100">
        <v>0</v>
      </c>
      <c r="E31" s="100">
        <v>0</v>
      </c>
      <c r="F31" s="100"/>
      <c r="G31" s="100"/>
      <c r="H31" s="100"/>
      <c r="I31" s="100"/>
    </row>
    <row r="32" spans="1:9" ht="12">
      <c r="A32" s="104"/>
      <c r="B32" s="105"/>
      <c r="C32" s="99"/>
      <c r="D32" s="100"/>
      <c r="E32" s="100"/>
      <c r="F32" s="100"/>
      <c r="G32" s="100"/>
      <c r="H32" s="100"/>
      <c r="I32" s="100"/>
    </row>
    <row r="33" spans="1:9" ht="12">
      <c r="A33" s="104"/>
      <c r="B33" s="105"/>
      <c r="C33" s="99"/>
      <c r="D33" s="100"/>
      <c r="E33" s="100"/>
      <c r="F33" s="100"/>
      <c r="G33" s="100"/>
      <c r="H33" s="100"/>
      <c r="I33" s="100"/>
    </row>
    <row r="34" spans="1:9" ht="12">
      <c r="A34" s="94" t="s">
        <v>5</v>
      </c>
      <c r="B34" s="95"/>
      <c r="C34" s="99">
        <f aca="true" t="shared" si="1" ref="C34:I34">SUM(C31:C33)</f>
        <v>0</v>
      </c>
      <c r="D34" s="99">
        <f t="shared" si="1"/>
        <v>0</v>
      </c>
      <c r="E34" s="99">
        <f t="shared" si="1"/>
        <v>0</v>
      </c>
      <c r="F34" s="99">
        <f t="shared" si="1"/>
        <v>0</v>
      </c>
      <c r="G34" s="99">
        <f t="shared" si="1"/>
        <v>0</v>
      </c>
      <c r="H34" s="99">
        <f t="shared" si="1"/>
        <v>0</v>
      </c>
      <c r="I34" s="99">
        <f t="shared" si="1"/>
        <v>0</v>
      </c>
    </row>
    <row r="35" spans="1:9" ht="12">
      <c r="A35" s="94"/>
      <c r="B35" s="95"/>
      <c r="C35" s="99"/>
      <c r="D35" s="100"/>
      <c r="E35" s="100"/>
      <c r="F35" s="100"/>
      <c r="G35" s="100"/>
      <c r="H35" s="100"/>
      <c r="I35" s="100"/>
    </row>
    <row r="36" spans="1:9" ht="12">
      <c r="A36" s="94" t="s">
        <v>7</v>
      </c>
      <c r="B36" s="95"/>
      <c r="C36" s="99">
        <f>+C25+C26-C27+C34</f>
        <v>42792</v>
      </c>
      <c r="D36" s="99">
        <f aca="true" t="shared" si="2" ref="D36:I36">+D25+D26-D27+D34</f>
        <v>52453</v>
      </c>
      <c r="E36" s="99">
        <f>+E25+E26-E27+E34</f>
        <v>64990</v>
      </c>
      <c r="F36" s="99">
        <f t="shared" si="2"/>
        <v>67865</v>
      </c>
      <c r="G36" s="99">
        <f>+G25+G26-G27+G34</f>
        <v>69865</v>
      </c>
      <c r="H36" s="99">
        <f>+H25+H26-H27+H34</f>
        <v>71865</v>
      </c>
      <c r="I36" s="99">
        <f t="shared" si="2"/>
        <v>73165</v>
      </c>
    </row>
    <row r="37" spans="1:9" ht="12">
      <c r="A37" s="104"/>
      <c r="B37" s="105"/>
      <c r="C37" s="106"/>
      <c r="D37" s="107"/>
      <c r="E37" s="107"/>
      <c r="F37" s="100"/>
      <c r="G37" s="100"/>
      <c r="H37" s="100"/>
      <c r="I37" s="100"/>
    </row>
    <row r="38" spans="1:9" ht="12">
      <c r="A38" s="94" t="s">
        <v>24</v>
      </c>
      <c r="B38" s="95"/>
      <c r="C38" s="106">
        <v>0</v>
      </c>
      <c r="D38" s="107">
        <v>819</v>
      </c>
      <c r="E38" s="107">
        <v>1540</v>
      </c>
      <c r="F38" s="100">
        <v>408</v>
      </c>
      <c r="G38" s="100">
        <v>500</v>
      </c>
      <c r="H38" s="100">
        <v>500</v>
      </c>
      <c r="I38" s="100">
        <v>500</v>
      </c>
    </row>
    <row r="39" spans="1:9" ht="12">
      <c r="A39" s="104"/>
      <c r="B39" s="105"/>
      <c r="C39" s="106"/>
      <c r="D39" s="107"/>
      <c r="E39" s="107"/>
      <c r="F39" s="100"/>
      <c r="G39" s="100"/>
      <c r="H39" s="100"/>
      <c r="I39" s="100"/>
    </row>
    <row r="40" spans="1:9" ht="12">
      <c r="A40" s="94" t="s">
        <v>25</v>
      </c>
      <c r="B40" s="108"/>
      <c r="C40" s="109">
        <f>C36-C38</f>
        <v>42792</v>
      </c>
      <c r="D40" s="109">
        <f aca="true" t="shared" si="3" ref="D40:I40">D36-D38</f>
        <v>51634</v>
      </c>
      <c r="E40" s="109">
        <f t="shared" si="3"/>
        <v>63450</v>
      </c>
      <c r="F40" s="110">
        <f t="shared" si="3"/>
        <v>67457</v>
      </c>
      <c r="G40" s="110">
        <f t="shared" si="3"/>
        <v>69365</v>
      </c>
      <c r="H40" s="110">
        <f t="shared" si="3"/>
        <v>71365</v>
      </c>
      <c r="I40" s="110">
        <f t="shared" si="3"/>
        <v>72665</v>
      </c>
    </row>
    <row r="41" spans="1:9" ht="12">
      <c r="A41" s="111"/>
      <c r="B41" s="111"/>
      <c r="C41" s="112"/>
      <c r="D41" s="112"/>
      <c r="E41" s="112"/>
      <c r="F41" s="112"/>
      <c r="G41" s="112"/>
      <c r="H41" s="112"/>
      <c r="I41" s="112"/>
    </row>
    <row r="42" spans="1:9" ht="12">
      <c r="A42" s="113" t="s">
        <v>26</v>
      </c>
      <c r="B42" s="89"/>
      <c r="C42" s="114"/>
      <c r="D42" s="114"/>
      <c r="E42" s="114"/>
      <c r="F42" s="114"/>
      <c r="G42" s="114"/>
      <c r="H42" s="114"/>
      <c r="I42" s="114"/>
    </row>
    <row r="43" spans="1:9" ht="12">
      <c r="A43" s="115" t="s">
        <v>31</v>
      </c>
      <c r="B43" s="105"/>
      <c r="C43" s="107"/>
      <c r="D43" s="107"/>
      <c r="E43" s="107"/>
      <c r="F43" s="107"/>
      <c r="G43" s="107"/>
      <c r="H43" s="107"/>
      <c r="I43" s="107"/>
    </row>
    <row r="44" spans="1:9" ht="12">
      <c r="A44" s="94"/>
      <c r="B44" s="95"/>
      <c r="C44" s="100"/>
      <c r="D44" s="100"/>
      <c r="E44" s="100"/>
      <c r="F44" s="100"/>
      <c r="G44" s="100"/>
      <c r="H44" s="100"/>
      <c r="I44" s="100"/>
    </row>
    <row r="45" spans="1:9" ht="12">
      <c r="A45" s="94" t="s">
        <v>6</v>
      </c>
      <c r="B45" s="95"/>
      <c r="C45" s="100"/>
      <c r="D45" s="100"/>
      <c r="E45" s="100"/>
      <c r="F45" s="100"/>
      <c r="G45" s="100"/>
      <c r="H45" s="100"/>
      <c r="I45" s="100"/>
    </row>
    <row r="46" spans="1:9" ht="12">
      <c r="A46" s="6"/>
      <c r="B46" s="1"/>
      <c r="C46" s="8"/>
      <c r="D46" s="8"/>
      <c r="E46" s="7"/>
      <c r="F46" s="7"/>
      <c r="G46" s="7"/>
      <c r="H46" s="7"/>
      <c r="I46" s="7"/>
    </row>
    <row r="47" spans="1:9" ht="12">
      <c r="A47" s="4" t="s">
        <v>8</v>
      </c>
      <c r="B47" s="2"/>
      <c r="C47" s="8"/>
      <c r="D47" s="8"/>
      <c r="E47" s="7"/>
      <c r="F47" s="7"/>
      <c r="G47" s="7"/>
      <c r="H47" s="7"/>
      <c r="I47" s="7"/>
    </row>
    <row r="48" spans="1:9" ht="12">
      <c r="A48" s="5" t="s">
        <v>9</v>
      </c>
      <c r="B48" s="3"/>
      <c r="C48" s="8"/>
      <c r="D48" s="8"/>
      <c r="E48" s="7"/>
      <c r="F48" s="7"/>
      <c r="G48" s="7"/>
      <c r="H48" s="7"/>
      <c r="I48" s="7"/>
    </row>
  </sheetData>
  <sheetProtection selectLockedCells="1"/>
  <mergeCells count="1">
    <mergeCell ref="A21:I21"/>
  </mergeCells>
  <printOptions horizontalCentered="1"/>
  <pageMargins left="0.75" right="0.75" top="0.6" bottom="0.55" header="0.28" footer="0.16"/>
  <pageSetup fitToHeight="1" fitToWidth="1" horizontalDpi="600" verticalDpi="600" orientation="landscape" scale="89" r:id="rId1"/>
  <headerFooter alignWithMargins="0">
    <oddHeader>&amp;C&amp;"Arial,Bold"Report on Non-General Fund Information
&amp;"Arial,Regular"for Submittal to the 2020 Legislature</oddHeader>
    <oddFooter>&amp;LForm 37-47 (rev. 9/17/19)&amp;R&amp;D  &amp;T</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8" sqref="A18:I18"/>
    </sheetView>
  </sheetViews>
  <sheetFormatPr defaultColWidth="9.140625" defaultRowHeight="12.75"/>
  <cols>
    <col min="1" max="2" width="14.7109375" style="0" customWidth="1"/>
    <col min="3" max="8" width="14.00390625" style="0" customWidth="1"/>
    <col min="9" max="9" width="13.140625" style="0" customWidth="1"/>
  </cols>
  <sheetData>
    <row r="1" spans="1:9" ht="12">
      <c r="A1" s="9"/>
      <c r="B1" s="9"/>
      <c r="C1" s="9"/>
      <c r="D1" s="9"/>
      <c r="E1" s="9"/>
      <c r="F1" s="9"/>
      <c r="G1" s="9"/>
      <c r="H1" s="9"/>
      <c r="I1" s="9"/>
    </row>
    <row r="2" spans="1:9" ht="12">
      <c r="A2" s="11" t="s">
        <v>13</v>
      </c>
      <c r="B2" s="14" t="s">
        <v>38</v>
      </c>
      <c r="C2" s="14"/>
      <c r="D2" s="14"/>
      <c r="E2" s="15"/>
      <c r="F2" s="11"/>
      <c r="G2" s="16" t="s">
        <v>14</v>
      </c>
      <c r="H2" s="17" t="s">
        <v>74</v>
      </c>
      <c r="I2" s="14"/>
    </row>
    <row r="3" spans="1:9" ht="12">
      <c r="A3" s="11" t="s">
        <v>22</v>
      </c>
      <c r="B3" s="14" t="s">
        <v>51</v>
      </c>
      <c r="C3" s="14"/>
      <c r="D3" s="14"/>
      <c r="E3" s="15"/>
      <c r="F3" s="11"/>
      <c r="G3" s="16" t="s">
        <v>15</v>
      </c>
      <c r="H3" s="18" t="s">
        <v>52</v>
      </c>
      <c r="I3" s="19"/>
    </row>
    <row r="4" spans="1:9" ht="12">
      <c r="A4" s="11" t="s">
        <v>16</v>
      </c>
      <c r="B4" s="17" t="s">
        <v>75</v>
      </c>
      <c r="C4" s="14"/>
      <c r="D4" s="14"/>
      <c r="E4" s="15"/>
      <c r="F4" s="11"/>
      <c r="G4" s="16" t="s">
        <v>18</v>
      </c>
      <c r="H4" s="17" t="s">
        <v>40</v>
      </c>
      <c r="I4" s="14"/>
    </row>
    <row r="5" spans="1:9" ht="12">
      <c r="A5" s="11" t="s">
        <v>17</v>
      </c>
      <c r="B5" s="17" t="s">
        <v>55</v>
      </c>
      <c r="C5" s="19"/>
      <c r="D5" s="19"/>
      <c r="E5" s="15"/>
      <c r="F5" s="11"/>
      <c r="G5" s="16" t="s">
        <v>19</v>
      </c>
      <c r="H5" s="18" t="s">
        <v>76</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11" t="s">
        <v>57</v>
      </c>
      <c r="B9" s="11"/>
      <c r="C9" s="15"/>
      <c r="D9" s="15"/>
      <c r="E9" s="15"/>
      <c r="F9" s="15"/>
      <c r="G9" s="15"/>
      <c r="H9" s="15"/>
      <c r="I9" s="15"/>
    </row>
    <row r="10" spans="1:9" ht="12">
      <c r="A10" s="11" t="s">
        <v>77</v>
      </c>
      <c r="B10" s="11"/>
      <c r="C10" s="15"/>
      <c r="D10" s="15"/>
      <c r="E10" s="15"/>
      <c r="F10" s="15"/>
      <c r="G10" s="15"/>
      <c r="H10" s="15"/>
      <c r="I10" s="15"/>
    </row>
    <row r="11" spans="1:9" ht="12">
      <c r="A11" s="11" t="s">
        <v>21</v>
      </c>
      <c r="B11" s="11"/>
      <c r="C11" s="15"/>
      <c r="D11" s="15"/>
      <c r="E11" s="15"/>
      <c r="F11" s="15"/>
      <c r="G11" s="15"/>
      <c r="H11" s="15"/>
      <c r="I11" s="15"/>
    </row>
    <row r="12" spans="1:9" ht="12">
      <c r="A12" s="11" t="s">
        <v>60</v>
      </c>
      <c r="B12" s="11"/>
      <c r="C12" s="15"/>
      <c r="D12" s="15"/>
      <c r="E12" s="15"/>
      <c r="F12" s="15"/>
      <c r="G12" s="15"/>
      <c r="H12" s="15"/>
      <c r="I12" s="15"/>
    </row>
    <row r="13" spans="1:9" ht="12">
      <c r="A13" s="11" t="s">
        <v>23</v>
      </c>
      <c r="B13" s="11"/>
      <c r="C13" s="15"/>
      <c r="D13" s="15"/>
      <c r="E13" s="15"/>
      <c r="F13" s="15"/>
      <c r="G13" s="15"/>
      <c r="H13" s="15"/>
      <c r="I13" s="15"/>
    </row>
    <row r="14" spans="1:9" ht="12">
      <c r="A14" s="11" t="s">
        <v>78</v>
      </c>
      <c r="B14" s="11"/>
      <c r="C14" s="15"/>
      <c r="D14" s="15"/>
      <c r="E14" s="15"/>
      <c r="F14" s="15"/>
      <c r="G14" s="15"/>
      <c r="H14" s="15"/>
      <c r="I14" s="15"/>
    </row>
    <row r="15" spans="1:9" ht="12">
      <c r="A15" s="11" t="s">
        <v>79</v>
      </c>
      <c r="B15" s="11"/>
      <c r="C15" s="15"/>
      <c r="D15" s="15"/>
      <c r="E15" s="15"/>
      <c r="F15" s="15"/>
      <c r="G15" s="15"/>
      <c r="H15" s="15"/>
      <c r="I15" s="15"/>
    </row>
    <row r="16" spans="1:9" ht="12">
      <c r="A16" s="12" t="s">
        <v>33</v>
      </c>
      <c r="B16" s="11"/>
      <c r="C16" s="15"/>
      <c r="D16" s="15"/>
      <c r="E16" s="15"/>
      <c r="F16" s="15"/>
      <c r="G16" s="15"/>
      <c r="H16" s="15"/>
      <c r="I16" s="15"/>
    </row>
    <row r="17" spans="1:9" ht="12">
      <c r="A17" s="11"/>
      <c r="B17" s="11"/>
      <c r="C17" s="15"/>
      <c r="D17" s="15"/>
      <c r="E17" s="15"/>
      <c r="F17" s="15"/>
      <c r="G17" s="15"/>
      <c r="H17" s="15"/>
      <c r="I17" s="15"/>
    </row>
    <row r="18" spans="1:9" ht="12">
      <c r="A18" s="12" t="s">
        <v>30</v>
      </c>
      <c r="B18" s="11"/>
      <c r="C18" s="15"/>
      <c r="D18" s="15"/>
      <c r="E18" s="15"/>
      <c r="F18" s="15"/>
      <c r="G18" s="15"/>
      <c r="H18" s="15"/>
      <c r="I18" s="15"/>
    </row>
    <row r="19" spans="1:9" ht="12">
      <c r="A19" s="10"/>
      <c r="B19" s="10"/>
      <c r="C19" s="10"/>
      <c r="D19" s="10"/>
      <c r="E19" s="10"/>
      <c r="F19" s="10"/>
      <c r="G19" s="10"/>
      <c r="H19" s="10"/>
      <c r="I19" s="10"/>
    </row>
    <row r="20" spans="1:9" ht="12.75">
      <c r="A20" s="196" t="s">
        <v>12</v>
      </c>
      <c r="B20" s="197"/>
      <c r="C20" s="197"/>
      <c r="D20" s="197"/>
      <c r="E20" s="197"/>
      <c r="F20" s="197"/>
      <c r="G20" s="197"/>
      <c r="H20" s="197"/>
      <c r="I20" s="198"/>
    </row>
    <row r="21" spans="1:9" ht="12">
      <c r="A21" s="94"/>
      <c r="B21" s="95"/>
      <c r="C21" s="96" t="s">
        <v>27</v>
      </c>
      <c r="D21" s="96" t="s">
        <v>28</v>
      </c>
      <c r="E21" s="96" t="s">
        <v>29</v>
      </c>
      <c r="F21" s="96" t="s">
        <v>32</v>
      </c>
      <c r="G21" s="96" t="s">
        <v>35</v>
      </c>
      <c r="H21" s="96" t="s">
        <v>36</v>
      </c>
      <c r="I21" s="96" t="s">
        <v>37</v>
      </c>
    </row>
    <row r="22" spans="1:9" ht="12">
      <c r="A22" s="94"/>
      <c r="B22" s="95"/>
      <c r="C22" s="97" t="s">
        <v>10</v>
      </c>
      <c r="D22" s="98" t="s">
        <v>10</v>
      </c>
      <c r="E22" s="97" t="s">
        <v>10</v>
      </c>
      <c r="F22" s="97" t="s">
        <v>10</v>
      </c>
      <c r="G22" s="97" t="s">
        <v>11</v>
      </c>
      <c r="H22" s="97" t="s">
        <v>11</v>
      </c>
      <c r="I22" s="97" t="s">
        <v>11</v>
      </c>
    </row>
    <row r="23" spans="1:9" ht="12">
      <c r="A23" s="94" t="s">
        <v>0</v>
      </c>
      <c r="B23" s="95"/>
      <c r="C23" s="99">
        <v>91000</v>
      </c>
      <c r="D23" s="100">
        <v>90000</v>
      </c>
      <c r="E23" s="100">
        <v>90000</v>
      </c>
      <c r="F23" s="100">
        <v>84000</v>
      </c>
      <c r="G23" s="100">
        <v>60000</v>
      </c>
      <c r="H23" s="100">
        <v>65000</v>
      </c>
      <c r="I23" s="100">
        <v>66000</v>
      </c>
    </row>
    <row r="24" spans="1:9" ht="12">
      <c r="A24" s="94" t="s">
        <v>1</v>
      </c>
      <c r="B24" s="95"/>
      <c r="C24" s="99">
        <v>18747</v>
      </c>
      <c r="D24" s="100">
        <f aca="true" t="shared" si="0" ref="D24:I24">C35</f>
        <v>30495</v>
      </c>
      <c r="E24" s="100">
        <f t="shared" si="0"/>
        <v>63273</v>
      </c>
      <c r="F24" s="100">
        <f t="shared" si="0"/>
        <v>96195</v>
      </c>
      <c r="G24" s="100">
        <f t="shared" si="0"/>
        <v>107938</v>
      </c>
      <c r="H24" s="100">
        <f t="shared" si="0"/>
        <v>120138</v>
      </c>
      <c r="I24" s="100">
        <f t="shared" si="0"/>
        <v>133638</v>
      </c>
    </row>
    <row r="25" spans="1:9" ht="12">
      <c r="A25" s="94" t="s">
        <v>2</v>
      </c>
      <c r="B25" s="95"/>
      <c r="C25" s="99">
        <v>32304</v>
      </c>
      <c r="D25" s="100">
        <v>66837</v>
      </c>
      <c r="E25" s="100">
        <v>80567</v>
      </c>
      <c r="F25" s="100">
        <v>49585</v>
      </c>
      <c r="G25" s="100">
        <v>50200</v>
      </c>
      <c r="H25" s="100">
        <v>52000</v>
      </c>
      <c r="I25" s="100">
        <v>55000</v>
      </c>
    </row>
    <row r="26" spans="1:9" ht="12">
      <c r="A26" s="94" t="s">
        <v>3</v>
      </c>
      <c r="B26" s="95"/>
      <c r="C26" s="99">
        <v>20556</v>
      </c>
      <c r="D26" s="100">
        <v>34059</v>
      </c>
      <c r="E26" s="100">
        <v>47645</v>
      </c>
      <c r="F26" s="99">
        <v>37842</v>
      </c>
      <c r="G26" s="100">
        <v>38000</v>
      </c>
      <c r="H26" s="100">
        <v>38500</v>
      </c>
      <c r="I26" s="100">
        <v>39000</v>
      </c>
    </row>
    <row r="27" spans="1:9" ht="12">
      <c r="A27" s="94"/>
      <c r="B27" s="95"/>
      <c r="C27" s="99"/>
      <c r="D27" s="100"/>
      <c r="E27" s="100"/>
      <c r="F27" s="100"/>
      <c r="G27" s="100"/>
      <c r="H27" s="100"/>
      <c r="I27" s="100"/>
    </row>
    <row r="28" spans="1:9" ht="12">
      <c r="A28" s="94" t="s">
        <v>4</v>
      </c>
      <c r="B28" s="93"/>
      <c r="C28" s="101"/>
      <c r="D28" s="101"/>
      <c r="E28" s="101"/>
      <c r="F28" s="101"/>
      <c r="G28" s="101"/>
      <c r="H28" s="101"/>
      <c r="I28" s="99"/>
    </row>
    <row r="29" spans="1:9" ht="12">
      <c r="A29" s="102" t="s">
        <v>34</v>
      </c>
      <c r="B29" s="95"/>
      <c r="C29" s="99"/>
      <c r="D29" s="103"/>
      <c r="E29" s="101"/>
      <c r="F29" s="101">
        <v>0</v>
      </c>
      <c r="G29" s="101"/>
      <c r="H29" s="101"/>
      <c r="I29" s="99"/>
    </row>
    <row r="30" spans="1:9" ht="12">
      <c r="A30" s="104"/>
      <c r="B30" s="105"/>
      <c r="C30" s="99">
        <v>0</v>
      </c>
      <c r="D30" s="100">
        <v>0</v>
      </c>
      <c r="E30" s="100">
        <v>0</v>
      </c>
      <c r="F30" s="100"/>
      <c r="G30" s="100"/>
      <c r="H30" s="100"/>
      <c r="I30" s="100"/>
    </row>
    <row r="31" spans="1:9" ht="12">
      <c r="A31" s="104"/>
      <c r="B31" s="105"/>
      <c r="C31" s="99"/>
      <c r="D31" s="100"/>
      <c r="E31" s="100"/>
      <c r="F31" s="100"/>
      <c r="G31" s="100"/>
      <c r="H31" s="100"/>
      <c r="I31" s="100"/>
    </row>
    <row r="32" spans="1:9" ht="12">
      <c r="A32" s="104"/>
      <c r="B32" s="105"/>
      <c r="C32" s="99"/>
      <c r="D32" s="100"/>
      <c r="E32" s="100"/>
      <c r="F32" s="100"/>
      <c r="G32" s="100"/>
      <c r="H32" s="100"/>
      <c r="I32" s="100"/>
    </row>
    <row r="33" spans="1:9" ht="12">
      <c r="A33" s="94" t="s">
        <v>5</v>
      </c>
      <c r="B33" s="95"/>
      <c r="C33" s="99">
        <f aca="true" t="shared" si="1" ref="C33:I33">SUM(C30:C32)</f>
        <v>0</v>
      </c>
      <c r="D33" s="99">
        <f t="shared" si="1"/>
        <v>0</v>
      </c>
      <c r="E33" s="99">
        <f t="shared" si="1"/>
        <v>0</v>
      </c>
      <c r="F33" s="99">
        <f t="shared" si="1"/>
        <v>0</v>
      </c>
      <c r="G33" s="99">
        <f t="shared" si="1"/>
        <v>0</v>
      </c>
      <c r="H33" s="99">
        <f t="shared" si="1"/>
        <v>0</v>
      </c>
      <c r="I33" s="99">
        <f t="shared" si="1"/>
        <v>0</v>
      </c>
    </row>
    <row r="34" spans="1:9" ht="12">
      <c r="A34" s="94"/>
      <c r="B34" s="95"/>
      <c r="C34" s="99"/>
      <c r="D34" s="100"/>
      <c r="E34" s="100"/>
      <c r="F34" s="100"/>
      <c r="G34" s="100"/>
      <c r="H34" s="100"/>
      <c r="I34" s="100"/>
    </row>
    <row r="35" spans="1:9" ht="12">
      <c r="A35" s="94" t="s">
        <v>7</v>
      </c>
      <c r="B35" s="95"/>
      <c r="C35" s="99">
        <f>+C24+C25-C26+C33</f>
        <v>30495</v>
      </c>
      <c r="D35" s="99">
        <f aca="true" t="shared" si="2" ref="D35:I35">+D24+D25-D26+D33</f>
        <v>63273</v>
      </c>
      <c r="E35" s="99">
        <f>+E24+E25-E26+E33</f>
        <v>96195</v>
      </c>
      <c r="F35" s="99">
        <f t="shared" si="2"/>
        <v>107938</v>
      </c>
      <c r="G35" s="99">
        <f>+G24+G25-G26+G33</f>
        <v>120138</v>
      </c>
      <c r="H35" s="99">
        <f>+H24+H25-H26+H33</f>
        <v>133638</v>
      </c>
      <c r="I35" s="99">
        <f t="shared" si="2"/>
        <v>149638</v>
      </c>
    </row>
    <row r="36" spans="1:9" ht="12">
      <c r="A36" s="104"/>
      <c r="B36" s="105"/>
      <c r="C36" s="106"/>
      <c r="D36" s="107"/>
      <c r="E36" s="107"/>
      <c r="F36" s="100"/>
      <c r="G36" s="100"/>
      <c r="H36" s="100"/>
      <c r="I36" s="100"/>
    </row>
    <row r="37" spans="1:9" ht="12">
      <c r="A37" s="94" t="s">
        <v>24</v>
      </c>
      <c r="B37" s="95"/>
      <c r="C37" s="106">
        <v>0</v>
      </c>
      <c r="D37" s="107">
        <v>12129</v>
      </c>
      <c r="E37" s="107">
        <v>262</v>
      </c>
      <c r="F37" s="100">
        <v>31</v>
      </c>
      <c r="G37" s="100">
        <v>5000</v>
      </c>
      <c r="H37" s="100">
        <v>5000</v>
      </c>
      <c r="I37" s="100">
        <v>5000</v>
      </c>
    </row>
    <row r="38" spans="1:9" ht="12">
      <c r="A38" s="104"/>
      <c r="B38" s="105"/>
      <c r="C38" s="106"/>
      <c r="D38" s="107"/>
      <c r="E38" s="107"/>
      <c r="F38" s="100"/>
      <c r="G38" s="100"/>
      <c r="H38" s="100"/>
      <c r="I38" s="100"/>
    </row>
    <row r="39" spans="1:9" ht="12">
      <c r="A39" s="94" t="s">
        <v>25</v>
      </c>
      <c r="B39" s="108"/>
      <c r="C39" s="109">
        <f>C35-C37</f>
        <v>30495</v>
      </c>
      <c r="D39" s="109">
        <f aca="true" t="shared" si="3" ref="D39:I39">D35-D37</f>
        <v>51144</v>
      </c>
      <c r="E39" s="109">
        <f t="shared" si="3"/>
        <v>95933</v>
      </c>
      <c r="F39" s="110">
        <f t="shared" si="3"/>
        <v>107907</v>
      </c>
      <c r="G39" s="110">
        <f t="shared" si="3"/>
        <v>115138</v>
      </c>
      <c r="H39" s="110">
        <f t="shared" si="3"/>
        <v>128638</v>
      </c>
      <c r="I39" s="110">
        <f t="shared" si="3"/>
        <v>144638</v>
      </c>
    </row>
    <row r="40" spans="1:9" ht="12">
      <c r="A40" s="111"/>
      <c r="B40" s="111"/>
      <c r="C40" s="112"/>
      <c r="D40" s="112"/>
      <c r="E40" s="112"/>
      <c r="F40" s="112"/>
      <c r="G40" s="112"/>
      <c r="H40" s="112"/>
      <c r="I40" s="112"/>
    </row>
    <row r="41" spans="1:9" ht="12">
      <c r="A41" s="113" t="s">
        <v>26</v>
      </c>
      <c r="B41" s="89"/>
      <c r="C41" s="114"/>
      <c r="D41" s="114"/>
      <c r="E41" s="114"/>
      <c r="F41" s="114"/>
      <c r="G41" s="114"/>
      <c r="H41" s="114"/>
      <c r="I41" s="114"/>
    </row>
    <row r="42" spans="1:9" ht="12">
      <c r="A42" s="115" t="s">
        <v>31</v>
      </c>
      <c r="B42" s="105"/>
      <c r="C42" s="107"/>
      <c r="D42" s="107"/>
      <c r="E42" s="107"/>
      <c r="F42" s="107"/>
      <c r="G42" s="107"/>
      <c r="H42" s="107"/>
      <c r="I42" s="107"/>
    </row>
    <row r="43" spans="1:9" ht="12">
      <c r="A43" s="94"/>
      <c r="B43" s="95"/>
      <c r="C43" s="100"/>
      <c r="D43" s="100"/>
      <c r="E43" s="100"/>
      <c r="F43" s="100"/>
      <c r="G43" s="100"/>
      <c r="H43" s="100"/>
      <c r="I43" s="100"/>
    </row>
    <row r="44" spans="1:9" ht="12">
      <c r="A44" s="94" t="s">
        <v>6</v>
      </c>
      <c r="B44" s="95"/>
      <c r="C44" s="100"/>
      <c r="D44" s="100"/>
      <c r="E44" s="100"/>
      <c r="F44" s="100"/>
      <c r="G44" s="100"/>
      <c r="H44" s="100"/>
      <c r="I44" s="100"/>
    </row>
    <row r="45" spans="1:9" ht="12">
      <c r="A45" s="94"/>
      <c r="B45" s="95"/>
      <c r="C45" s="100"/>
      <c r="D45" s="100"/>
      <c r="E45" s="100"/>
      <c r="F45" s="100"/>
      <c r="G45" s="100"/>
      <c r="H45" s="100"/>
      <c r="I45" s="100"/>
    </row>
    <row r="46" spans="1:9" ht="12">
      <c r="A46" s="4" t="s">
        <v>8</v>
      </c>
      <c r="B46" s="2"/>
      <c r="C46" s="8"/>
      <c r="D46" s="8"/>
      <c r="E46" s="7"/>
      <c r="F46" s="7"/>
      <c r="G46" s="7"/>
      <c r="H46" s="7"/>
      <c r="I46" s="7"/>
    </row>
    <row r="47" spans="1:9" ht="12">
      <c r="A47" s="5" t="s">
        <v>9</v>
      </c>
      <c r="B47" s="3"/>
      <c r="C47" s="8"/>
      <c r="D47" s="8"/>
      <c r="E47" s="7"/>
      <c r="F47" s="7"/>
      <c r="G47" s="7"/>
      <c r="H47" s="7"/>
      <c r="I47" s="7"/>
    </row>
  </sheetData>
  <sheetProtection selectLockedCells="1"/>
  <mergeCells count="1">
    <mergeCell ref="A20:I20"/>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18" sqref="A18:I18"/>
    </sheetView>
  </sheetViews>
  <sheetFormatPr defaultColWidth="9.140625" defaultRowHeight="12.75"/>
  <cols>
    <col min="1" max="2" width="14.7109375" style="0" customWidth="1"/>
    <col min="3" max="5" width="14.00390625" style="0" customWidth="1"/>
    <col min="6" max="6" width="14.421875" style="0" customWidth="1"/>
    <col min="7" max="8" width="14.00390625" style="0" customWidth="1"/>
    <col min="9" max="9" width="13.7109375" style="0" customWidth="1"/>
  </cols>
  <sheetData>
    <row r="1" spans="1:9" ht="12">
      <c r="A1" s="9"/>
      <c r="B1" s="9"/>
      <c r="C1" s="9"/>
      <c r="D1" s="9"/>
      <c r="E1" s="9"/>
      <c r="F1" s="9"/>
      <c r="G1" s="9"/>
      <c r="H1" s="9"/>
      <c r="I1" s="9"/>
    </row>
    <row r="2" spans="1:9" ht="12">
      <c r="A2" s="20" t="s">
        <v>13</v>
      </c>
      <c r="B2" s="21" t="s">
        <v>38</v>
      </c>
      <c r="C2" s="21"/>
      <c r="D2" s="21"/>
      <c r="E2" s="22"/>
      <c r="F2" s="20"/>
      <c r="G2" s="23" t="s">
        <v>14</v>
      </c>
      <c r="H2" s="17" t="s">
        <v>80</v>
      </c>
      <c r="I2" s="21"/>
    </row>
    <row r="3" spans="1:9" ht="12">
      <c r="A3" s="20" t="s">
        <v>22</v>
      </c>
      <c r="B3" s="21" t="s">
        <v>51</v>
      </c>
      <c r="C3" s="21"/>
      <c r="D3" s="21"/>
      <c r="E3" s="22"/>
      <c r="F3" s="20"/>
      <c r="G3" s="23" t="s">
        <v>15</v>
      </c>
      <c r="H3" s="18" t="s">
        <v>52</v>
      </c>
      <c r="I3" s="26"/>
    </row>
    <row r="4" spans="1:9" ht="12">
      <c r="A4" s="20" t="s">
        <v>16</v>
      </c>
      <c r="B4" s="24" t="s">
        <v>81</v>
      </c>
      <c r="C4" s="21"/>
      <c r="D4" s="21"/>
      <c r="E4" s="22"/>
      <c r="F4" s="20"/>
      <c r="G4" s="23" t="s">
        <v>18</v>
      </c>
      <c r="H4" s="24" t="s">
        <v>40</v>
      </c>
      <c r="I4" s="21"/>
    </row>
    <row r="5" spans="1:9" ht="12">
      <c r="A5" s="20" t="s">
        <v>17</v>
      </c>
      <c r="B5" s="24" t="s">
        <v>55</v>
      </c>
      <c r="C5" s="26"/>
      <c r="D5" s="26"/>
      <c r="E5" s="22"/>
      <c r="F5" s="20"/>
      <c r="G5" s="23" t="s">
        <v>19</v>
      </c>
      <c r="H5" s="25" t="s">
        <v>82</v>
      </c>
      <c r="I5" s="26"/>
    </row>
    <row r="6" spans="1:9" ht="12">
      <c r="A6" s="20"/>
      <c r="B6" s="20"/>
      <c r="C6" s="20"/>
      <c r="D6" s="20"/>
      <c r="E6" s="20"/>
      <c r="F6" s="20"/>
      <c r="G6" s="20"/>
      <c r="H6" s="20"/>
      <c r="I6" s="20"/>
    </row>
    <row r="7" spans="1:9" ht="12">
      <c r="A7" s="20"/>
      <c r="B7" s="20"/>
      <c r="C7" s="20"/>
      <c r="D7" s="20"/>
      <c r="E7" s="20"/>
      <c r="F7" s="20"/>
      <c r="G7" s="20"/>
      <c r="H7" s="20"/>
      <c r="I7" s="20"/>
    </row>
    <row r="8" spans="1:9" ht="12">
      <c r="A8" s="20" t="s">
        <v>20</v>
      </c>
      <c r="B8" s="20"/>
      <c r="C8" s="22"/>
      <c r="D8" s="22"/>
      <c r="E8" s="22"/>
      <c r="F8" s="22"/>
      <c r="G8" s="22"/>
      <c r="H8" s="22"/>
      <c r="I8" s="22"/>
    </row>
    <row r="9" spans="1:9" ht="27" customHeight="1">
      <c r="A9" s="203" t="s">
        <v>83</v>
      </c>
      <c r="B9" s="203"/>
      <c r="C9" s="203"/>
      <c r="D9" s="203"/>
      <c r="E9" s="203"/>
      <c r="F9" s="203"/>
      <c r="G9" s="203"/>
      <c r="H9" s="203"/>
      <c r="I9" s="203"/>
    </row>
    <row r="10" spans="1:9" ht="12">
      <c r="A10" s="20" t="s">
        <v>21</v>
      </c>
      <c r="B10" s="20"/>
      <c r="C10" s="22"/>
      <c r="D10" s="22"/>
      <c r="E10" s="22"/>
      <c r="F10" s="22"/>
      <c r="G10" s="22"/>
      <c r="H10" s="22"/>
      <c r="I10" s="22"/>
    </row>
    <row r="11" spans="1:9" ht="12">
      <c r="A11" s="27" t="s">
        <v>60</v>
      </c>
      <c r="B11" s="20"/>
      <c r="C11" s="22"/>
      <c r="D11" s="22"/>
      <c r="E11" s="22"/>
      <c r="F11" s="22"/>
      <c r="G11" s="22"/>
      <c r="H11" s="22"/>
      <c r="I11" s="22"/>
    </row>
    <row r="12" spans="1:9" ht="12">
      <c r="A12" s="20" t="s">
        <v>23</v>
      </c>
      <c r="B12" s="20"/>
      <c r="C12" s="22"/>
      <c r="D12" s="22"/>
      <c r="E12" s="22"/>
      <c r="F12" s="22"/>
      <c r="G12" s="22"/>
      <c r="H12" s="22"/>
      <c r="I12" s="22"/>
    </row>
    <row r="13" spans="1:9" ht="30.75" customHeight="1">
      <c r="A13" s="203" t="s">
        <v>84</v>
      </c>
      <c r="B13" s="203"/>
      <c r="C13" s="203"/>
      <c r="D13" s="203"/>
      <c r="E13" s="203"/>
      <c r="F13" s="203"/>
      <c r="G13" s="203"/>
      <c r="H13" s="203"/>
      <c r="I13" s="203"/>
    </row>
    <row r="14" spans="1:9" ht="12">
      <c r="A14" s="28" t="s">
        <v>33</v>
      </c>
      <c r="B14" s="20"/>
      <c r="C14" s="22"/>
      <c r="D14" s="22"/>
      <c r="E14" s="22"/>
      <c r="F14" s="22"/>
      <c r="G14" s="22"/>
      <c r="H14" s="22"/>
      <c r="I14" s="22"/>
    </row>
    <row r="15" spans="1:9" ht="12">
      <c r="A15" s="20"/>
      <c r="B15" s="20"/>
      <c r="C15" s="22"/>
      <c r="D15" s="22"/>
      <c r="E15" s="22"/>
      <c r="F15" s="22"/>
      <c r="G15" s="22"/>
      <c r="H15" s="22"/>
      <c r="I15" s="22"/>
    </row>
    <row r="16" spans="1:9" ht="12">
      <c r="A16" s="28" t="s">
        <v>30</v>
      </c>
      <c r="B16" s="28"/>
      <c r="C16" s="22"/>
      <c r="D16" s="22"/>
      <c r="E16" s="22"/>
      <c r="F16" s="22"/>
      <c r="G16" s="22"/>
      <c r="H16" s="22"/>
      <c r="I16" s="22"/>
    </row>
    <row r="17" spans="1:9" ht="12">
      <c r="A17" s="28" t="s">
        <v>85</v>
      </c>
      <c r="B17" s="10"/>
      <c r="C17" s="10"/>
      <c r="D17" s="10"/>
      <c r="E17" s="10"/>
      <c r="F17" s="10"/>
      <c r="G17" s="10"/>
      <c r="H17" s="10"/>
      <c r="I17" s="10"/>
    </row>
    <row r="18" spans="1:9" ht="12.75">
      <c r="A18" s="196" t="s">
        <v>12</v>
      </c>
      <c r="B18" s="197"/>
      <c r="C18" s="197"/>
      <c r="D18" s="197"/>
      <c r="E18" s="197"/>
      <c r="F18" s="197"/>
      <c r="G18" s="197"/>
      <c r="H18" s="197"/>
      <c r="I18" s="198"/>
    </row>
    <row r="19" spans="1:9" ht="12">
      <c r="A19" s="94"/>
      <c r="B19" s="95"/>
      <c r="C19" s="96" t="s">
        <v>27</v>
      </c>
      <c r="D19" s="96" t="s">
        <v>28</v>
      </c>
      <c r="E19" s="96" t="s">
        <v>29</v>
      </c>
      <c r="F19" s="96" t="s">
        <v>32</v>
      </c>
      <c r="G19" s="96" t="s">
        <v>35</v>
      </c>
      <c r="H19" s="96" t="s">
        <v>36</v>
      </c>
      <c r="I19" s="96" t="s">
        <v>37</v>
      </c>
    </row>
    <row r="20" spans="1:9" ht="12">
      <c r="A20" s="94"/>
      <c r="B20" s="95"/>
      <c r="C20" s="97" t="s">
        <v>10</v>
      </c>
      <c r="D20" s="98" t="s">
        <v>10</v>
      </c>
      <c r="E20" s="97" t="s">
        <v>10</v>
      </c>
      <c r="F20" s="97" t="s">
        <v>10</v>
      </c>
      <c r="G20" s="97" t="s">
        <v>11</v>
      </c>
      <c r="H20" s="97" t="s">
        <v>11</v>
      </c>
      <c r="I20" s="97" t="s">
        <v>11</v>
      </c>
    </row>
    <row r="21" spans="1:9" ht="12">
      <c r="A21" s="94" t="s">
        <v>0</v>
      </c>
      <c r="B21" s="95"/>
      <c r="C21" s="99">
        <v>150000</v>
      </c>
      <c r="D21" s="100">
        <v>180000</v>
      </c>
      <c r="E21" s="100">
        <v>180000</v>
      </c>
      <c r="F21" s="100">
        <v>132000</v>
      </c>
      <c r="G21" s="100">
        <v>132000</v>
      </c>
      <c r="H21" s="100">
        <v>132000</v>
      </c>
      <c r="I21" s="100">
        <v>132000</v>
      </c>
    </row>
    <row r="22" spans="1:9" ht="12">
      <c r="A22" s="94" t="s">
        <v>1</v>
      </c>
      <c r="B22" s="95"/>
      <c r="C22" s="99">
        <v>38539</v>
      </c>
      <c r="D22" s="100">
        <f aca="true" t="shared" si="0" ref="D22:I22">C33</f>
        <v>110527</v>
      </c>
      <c r="E22" s="100">
        <f t="shared" si="0"/>
        <v>195187</v>
      </c>
      <c r="F22" s="100">
        <f t="shared" si="0"/>
        <v>199424</v>
      </c>
      <c r="G22" s="100">
        <f t="shared" si="0"/>
        <v>225929</v>
      </c>
      <c r="H22" s="100">
        <f t="shared" si="0"/>
        <v>227429</v>
      </c>
      <c r="I22" s="100">
        <f t="shared" si="0"/>
        <v>228829</v>
      </c>
    </row>
    <row r="23" spans="1:9" ht="12">
      <c r="A23" s="94" t="s">
        <v>2</v>
      </c>
      <c r="B23" s="95"/>
      <c r="C23" s="99">
        <v>131485</v>
      </c>
      <c r="D23" s="100">
        <v>148604</v>
      </c>
      <c r="E23" s="100">
        <v>124683</v>
      </c>
      <c r="F23" s="100">
        <v>63818</v>
      </c>
      <c r="G23" s="100">
        <v>46500</v>
      </c>
      <c r="H23" s="100">
        <v>47000</v>
      </c>
      <c r="I23" s="100">
        <v>48000</v>
      </c>
    </row>
    <row r="24" spans="1:9" ht="12">
      <c r="A24" s="94" t="s">
        <v>3</v>
      </c>
      <c r="B24" s="95"/>
      <c r="C24" s="99">
        <v>59497</v>
      </c>
      <c r="D24" s="100">
        <v>63944</v>
      </c>
      <c r="E24" s="100">
        <v>120446</v>
      </c>
      <c r="F24" s="99">
        <v>37313</v>
      </c>
      <c r="G24" s="100">
        <v>45000</v>
      </c>
      <c r="H24" s="100">
        <v>45600</v>
      </c>
      <c r="I24" s="100">
        <v>48000</v>
      </c>
    </row>
    <row r="25" spans="1:9" ht="12">
      <c r="A25" s="94"/>
      <c r="B25" s="95"/>
      <c r="C25" s="99"/>
      <c r="D25" s="100"/>
      <c r="E25" s="100"/>
      <c r="F25" s="100"/>
      <c r="G25" s="100"/>
      <c r="H25" s="100"/>
      <c r="I25" s="100"/>
    </row>
    <row r="26" spans="1:9" ht="12">
      <c r="A26" s="94" t="s">
        <v>4</v>
      </c>
      <c r="B26" s="93"/>
      <c r="C26" s="101"/>
      <c r="D26" s="101"/>
      <c r="E26" s="101"/>
      <c r="F26" s="101"/>
      <c r="G26" s="101"/>
      <c r="H26" s="101"/>
      <c r="I26" s="99"/>
    </row>
    <row r="27" spans="1:9" ht="12">
      <c r="A27" s="102" t="s">
        <v>34</v>
      </c>
      <c r="B27" s="95"/>
      <c r="C27" s="99"/>
      <c r="D27" s="103"/>
      <c r="E27" s="101"/>
      <c r="F27" s="101">
        <v>0</v>
      </c>
      <c r="G27" s="101"/>
      <c r="H27" s="101"/>
      <c r="I27" s="99"/>
    </row>
    <row r="28" spans="1:9" ht="12">
      <c r="A28" s="104"/>
      <c r="B28" s="105"/>
      <c r="C28" s="99">
        <v>0</v>
      </c>
      <c r="D28" s="100">
        <v>0</v>
      </c>
      <c r="E28" s="100">
        <v>0</v>
      </c>
      <c r="F28" s="100"/>
      <c r="G28" s="100"/>
      <c r="H28" s="100"/>
      <c r="I28" s="100"/>
    </row>
    <row r="29" spans="1:9" ht="12">
      <c r="A29" s="104"/>
      <c r="B29" s="105"/>
      <c r="C29" s="99"/>
      <c r="D29" s="100"/>
      <c r="E29" s="100"/>
      <c r="F29" s="100"/>
      <c r="G29" s="100"/>
      <c r="H29" s="100"/>
      <c r="I29" s="100"/>
    </row>
    <row r="30" spans="1:9" ht="12">
      <c r="A30" s="104"/>
      <c r="B30" s="105"/>
      <c r="C30" s="99"/>
      <c r="D30" s="100"/>
      <c r="E30" s="100"/>
      <c r="F30" s="100"/>
      <c r="G30" s="100"/>
      <c r="H30" s="100"/>
      <c r="I30" s="100"/>
    </row>
    <row r="31" spans="1:9" ht="12">
      <c r="A31" s="94" t="s">
        <v>5</v>
      </c>
      <c r="B31" s="95"/>
      <c r="C31" s="99">
        <f aca="true" t="shared" si="1" ref="C31:I31">SUM(C28:C30)</f>
        <v>0</v>
      </c>
      <c r="D31" s="99">
        <f t="shared" si="1"/>
        <v>0</v>
      </c>
      <c r="E31" s="99">
        <f t="shared" si="1"/>
        <v>0</v>
      </c>
      <c r="F31" s="99">
        <f t="shared" si="1"/>
        <v>0</v>
      </c>
      <c r="G31" s="99">
        <f t="shared" si="1"/>
        <v>0</v>
      </c>
      <c r="H31" s="99">
        <f t="shared" si="1"/>
        <v>0</v>
      </c>
      <c r="I31" s="99">
        <f t="shared" si="1"/>
        <v>0</v>
      </c>
    </row>
    <row r="32" spans="1:9" ht="12">
      <c r="A32" s="94"/>
      <c r="B32" s="95"/>
      <c r="C32" s="99"/>
      <c r="D32" s="100"/>
      <c r="E32" s="100"/>
      <c r="F32" s="100"/>
      <c r="G32" s="100"/>
      <c r="H32" s="100"/>
      <c r="I32" s="100"/>
    </row>
    <row r="33" spans="1:9" ht="12">
      <c r="A33" s="94" t="s">
        <v>7</v>
      </c>
      <c r="B33" s="95"/>
      <c r="C33" s="99">
        <f>+C22+C23-C24+C31</f>
        <v>110527</v>
      </c>
      <c r="D33" s="99">
        <f aca="true" t="shared" si="2" ref="D33:I33">+D22+D23-D24+D31</f>
        <v>195187</v>
      </c>
      <c r="E33" s="99">
        <f>+E22+E23-E24+E31</f>
        <v>199424</v>
      </c>
      <c r="F33" s="99">
        <f t="shared" si="2"/>
        <v>225929</v>
      </c>
      <c r="G33" s="99">
        <f>+G22+G23-G24+G31</f>
        <v>227429</v>
      </c>
      <c r="H33" s="99">
        <f>+H22+H23-H24+H31</f>
        <v>228829</v>
      </c>
      <c r="I33" s="99">
        <f t="shared" si="2"/>
        <v>228829</v>
      </c>
    </row>
    <row r="34" spans="1:9" ht="12">
      <c r="A34" s="104"/>
      <c r="B34" s="105"/>
      <c r="C34" s="106"/>
      <c r="D34" s="107"/>
      <c r="E34" s="107"/>
      <c r="F34" s="100"/>
      <c r="G34" s="100"/>
      <c r="H34" s="100"/>
      <c r="I34" s="100"/>
    </row>
    <row r="35" spans="1:9" ht="12">
      <c r="A35" s="94" t="s">
        <v>24</v>
      </c>
      <c r="B35" s="95"/>
      <c r="C35" s="106">
        <v>360</v>
      </c>
      <c r="D35" s="107">
        <v>431</v>
      </c>
      <c r="E35" s="107">
        <v>350</v>
      </c>
      <c r="F35" s="100">
        <v>0</v>
      </c>
      <c r="G35" s="100">
        <v>400</v>
      </c>
      <c r="H35" s="100">
        <v>400</v>
      </c>
      <c r="I35" s="100">
        <v>400</v>
      </c>
    </row>
    <row r="36" spans="1:9" ht="12">
      <c r="A36" s="104"/>
      <c r="B36" s="105"/>
      <c r="C36" s="106"/>
      <c r="D36" s="107"/>
      <c r="E36" s="107"/>
      <c r="F36" s="100"/>
      <c r="G36" s="100"/>
      <c r="H36" s="100"/>
      <c r="I36" s="100"/>
    </row>
    <row r="37" spans="1:9" ht="12">
      <c r="A37" s="94" t="s">
        <v>25</v>
      </c>
      <c r="B37" s="108"/>
      <c r="C37" s="109">
        <f>C33-C35</f>
        <v>110167</v>
      </c>
      <c r="D37" s="109">
        <f aca="true" t="shared" si="3" ref="D37:I37">D33-D35</f>
        <v>194756</v>
      </c>
      <c r="E37" s="109">
        <f t="shared" si="3"/>
        <v>199074</v>
      </c>
      <c r="F37" s="110">
        <f t="shared" si="3"/>
        <v>225929</v>
      </c>
      <c r="G37" s="110">
        <f t="shared" si="3"/>
        <v>227029</v>
      </c>
      <c r="H37" s="110">
        <f t="shared" si="3"/>
        <v>228429</v>
      </c>
      <c r="I37" s="110">
        <f t="shared" si="3"/>
        <v>228429</v>
      </c>
    </row>
    <row r="38" spans="1:9" ht="12">
      <c r="A38" s="111"/>
      <c r="B38" s="111"/>
      <c r="C38" s="112"/>
      <c r="D38" s="112"/>
      <c r="E38" s="112"/>
      <c r="F38" s="112"/>
      <c r="G38" s="112"/>
      <c r="H38" s="112"/>
      <c r="I38" s="112"/>
    </row>
    <row r="39" spans="1:9" ht="12">
      <c r="A39" s="113" t="s">
        <v>26</v>
      </c>
      <c r="B39" s="89"/>
      <c r="C39" s="114"/>
      <c r="D39" s="114"/>
      <c r="E39" s="114"/>
      <c r="F39" s="114"/>
      <c r="G39" s="114"/>
      <c r="H39" s="114"/>
      <c r="I39" s="114"/>
    </row>
    <row r="40" spans="1:9" ht="12">
      <c r="A40" s="115" t="s">
        <v>31</v>
      </c>
      <c r="B40" s="105"/>
      <c r="C40" s="107"/>
      <c r="D40" s="107"/>
      <c r="E40" s="107"/>
      <c r="F40" s="107"/>
      <c r="G40" s="107"/>
      <c r="H40" s="107"/>
      <c r="I40" s="107"/>
    </row>
    <row r="41" spans="1:9" ht="12">
      <c r="A41" s="94"/>
      <c r="B41" s="95"/>
      <c r="C41" s="100"/>
      <c r="D41" s="100"/>
      <c r="E41" s="100"/>
      <c r="F41" s="100"/>
      <c r="G41" s="100"/>
      <c r="H41" s="100"/>
      <c r="I41" s="100"/>
    </row>
    <row r="42" spans="1:9" ht="12">
      <c r="A42" s="94" t="s">
        <v>6</v>
      </c>
      <c r="B42" s="95"/>
      <c r="C42" s="100"/>
      <c r="D42" s="100"/>
      <c r="E42" s="100"/>
      <c r="F42" s="100"/>
      <c r="G42" s="100"/>
      <c r="H42" s="100"/>
      <c r="I42" s="100"/>
    </row>
    <row r="43" spans="1:9" ht="12">
      <c r="A43" s="94"/>
      <c r="B43" s="95"/>
      <c r="C43" s="100"/>
      <c r="D43" s="100"/>
      <c r="E43" s="100"/>
      <c r="F43" s="100"/>
      <c r="G43" s="100"/>
      <c r="H43" s="100"/>
      <c r="I43" s="100"/>
    </row>
    <row r="44" spans="1:9" ht="12">
      <c r="A44" s="116" t="s">
        <v>8</v>
      </c>
      <c r="B44" s="108"/>
      <c r="C44" s="100"/>
      <c r="D44" s="100"/>
      <c r="E44" s="100"/>
      <c r="F44" s="100"/>
      <c r="G44" s="100"/>
      <c r="H44" s="100"/>
      <c r="I44" s="100"/>
    </row>
    <row r="45" spans="1:9" ht="12">
      <c r="A45" s="117" t="s">
        <v>9</v>
      </c>
      <c r="B45" s="118"/>
      <c r="C45" s="100"/>
      <c r="D45" s="100"/>
      <c r="E45" s="100"/>
      <c r="F45" s="100"/>
      <c r="G45" s="100"/>
      <c r="H45" s="100"/>
      <c r="I45" s="100"/>
    </row>
  </sheetData>
  <sheetProtection selectLockedCells="1"/>
  <mergeCells count="3">
    <mergeCell ref="A9:I9"/>
    <mergeCell ref="A13:I13"/>
    <mergeCell ref="A18:I18"/>
  </mergeCells>
  <printOptions horizontalCentered="1"/>
  <pageMargins left="0.75" right="0.75" top="0.6" bottom="0.55" header="0.28" footer="0.16"/>
  <pageSetup fitToHeight="1" fitToWidth="1" horizontalDpi="600" verticalDpi="600" orientation="landscape" scale="90" r:id="rId1"/>
  <headerFooter alignWithMargins="0">
    <oddHeader>&amp;C&amp;"Arial,Bold"Report on Non-General Fund Information
&amp;"Arial,Regular"for Submittal to the 2020 Legislature</oddHeader>
    <oddFooter>&amp;LForm 37-47 (rev. 9/17/19)&amp;R&amp;D  &amp;T</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18" sqref="A18:I18"/>
    </sheetView>
  </sheetViews>
  <sheetFormatPr defaultColWidth="9.140625" defaultRowHeight="12.75"/>
  <cols>
    <col min="1" max="2" width="14.7109375" style="0" customWidth="1"/>
    <col min="3" max="8" width="14.00390625" style="0" customWidth="1"/>
    <col min="9" max="9" width="13.140625" style="0" customWidth="1"/>
  </cols>
  <sheetData>
    <row r="1" spans="1:9" ht="12">
      <c r="A1" s="9"/>
      <c r="B1" s="9"/>
      <c r="C1" s="9"/>
      <c r="D1" s="9"/>
      <c r="E1" s="9"/>
      <c r="F1" s="9"/>
      <c r="G1" s="9"/>
      <c r="H1" s="9"/>
      <c r="I1" s="9"/>
    </row>
    <row r="2" spans="1:9" ht="12">
      <c r="A2" s="20" t="s">
        <v>13</v>
      </c>
      <c r="B2" s="21" t="s">
        <v>38</v>
      </c>
      <c r="C2" s="21"/>
      <c r="D2" s="21"/>
      <c r="E2" s="22"/>
      <c r="F2" s="20"/>
      <c r="G2" s="23" t="s">
        <v>14</v>
      </c>
      <c r="H2" s="24" t="s">
        <v>86</v>
      </c>
      <c r="I2" s="21"/>
    </row>
    <row r="3" spans="1:9" ht="12">
      <c r="A3" s="20" t="s">
        <v>22</v>
      </c>
      <c r="B3" s="21" t="s">
        <v>51</v>
      </c>
      <c r="C3" s="21"/>
      <c r="D3" s="21"/>
      <c r="E3" s="22"/>
      <c r="F3" s="20"/>
      <c r="G3" s="23" t="s">
        <v>15</v>
      </c>
      <c r="H3" s="25" t="s">
        <v>52</v>
      </c>
      <c r="I3" s="26"/>
    </row>
    <row r="4" spans="1:9" ht="12">
      <c r="A4" s="20" t="s">
        <v>16</v>
      </c>
      <c r="B4" s="24" t="s">
        <v>87</v>
      </c>
      <c r="C4" s="21"/>
      <c r="D4" s="21"/>
      <c r="E4" s="22"/>
      <c r="F4" s="20"/>
      <c r="G4" s="23" t="s">
        <v>18</v>
      </c>
      <c r="H4" s="24" t="s">
        <v>40</v>
      </c>
      <c r="I4" s="21"/>
    </row>
    <row r="5" spans="1:9" ht="12">
      <c r="A5" s="20" t="s">
        <v>17</v>
      </c>
      <c r="B5" s="24" t="s">
        <v>55</v>
      </c>
      <c r="C5" s="26"/>
      <c r="D5" s="26"/>
      <c r="E5" s="22"/>
      <c r="F5" s="20"/>
      <c r="G5" s="23" t="s">
        <v>19</v>
      </c>
      <c r="H5" s="25" t="s">
        <v>88</v>
      </c>
      <c r="I5" s="26"/>
    </row>
    <row r="6" spans="1:9" ht="12">
      <c r="A6" s="20"/>
      <c r="B6" s="20"/>
      <c r="C6" s="20"/>
      <c r="D6" s="20"/>
      <c r="E6" s="20"/>
      <c r="F6" s="20"/>
      <c r="G6" s="20"/>
      <c r="H6" s="20"/>
      <c r="I6" s="20"/>
    </row>
    <row r="7" spans="1:9" ht="12">
      <c r="A7" s="20"/>
      <c r="B7" s="20"/>
      <c r="C7" s="20"/>
      <c r="D7" s="20"/>
      <c r="E7" s="20"/>
      <c r="F7" s="20"/>
      <c r="G7" s="20"/>
      <c r="H7" s="20"/>
      <c r="I7" s="20"/>
    </row>
    <row r="8" spans="1:9" ht="12">
      <c r="A8" s="20" t="s">
        <v>20</v>
      </c>
      <c r="B8" s="20"/>
      <c r="C8" s="22"/>
      <c r="D8" s="22"/>
      <c r="E8" s="22"/>
      <c r="F8" s="22"/>
      <c r="G8" s="22"/>
      <c r="H8" s="22"/>
      <c r="I8" s="22"/>
    </row>
    <row r="9" spans="1:9" ht="29.25" customHeight="1">
      <c r="A9" s="203" t="s">
        <v>89</v>
      </c>
      <c r="B9" s="203"/>
      <c r="C9" s="203"/>
      <c r="D9" s="203"/>
      <c r="E9" s="203"/>
      <c r="F9" s="203"/>
      <c r="G9" s="203"/>
      <c r="H9" s="203"/>
      <c r="I9" s="203"/>
    </row>
    <row r="10" spans="1:9" ht="12">
      <c r="A10" s="20" t="s">
        <v>21</v>
      </c>
      <c r="B10" s="20"/>
      <c r="C10" s="22"/>
      <c r="D10" s="22"/>
      <c r="E10" s="22"/>
      <c r="F10" s="22"/>
      <c r="G10" s="22"/>
      <c r="H10" s="22"/>
      <c r="I10" s="22"/>
    </row>
    <row r="11" spans="1:9" ht="12">
      <c r="A11" s="27" t="s">
        <v>60</v>
      </c>
      <c r="B11" s="20"/>
      <c r="C11" s="22"/>
      <c r="D11" s="22"/>
      <c r="E11" s="22"/>
      <c r="F11" s="22"/>
      <c r="G11" s="22"/>
      <c r="H11" s="22"/>
      <c r="I11" s="22"/>
    </row>
    <row r="12" spans="1:9" ht="12">
      <c r="A12" s="20" t="s">
        <v>23</v>
      </c>
      <c r="B12" s="20"/>
      <c r="C12" s="22"/>
      <c r="D12" s="22"/>
      <c r="E12" s="22"/>
      <c r="F12" s="22"/>
      <c r="G12" s="22"/>
      <c r="H12" s="22"/>
      <c r="I12" s="22"/>
    </row>
    <row r="13" spans="1:9" ht="30.75" customHeight="1">
      <c r="A13" s="218" t="s">
        <v>90</v>
      </c>
      <c r="B13" s="218"/>
      <c r="C13" s="218"/>
      <c r="D13" s="218"/>
      <c r="E13" s="218"/>
      <c r="F13" s="218"/>
      <c r="G13" s="218"/>
      <c r="H13" s="218"/>
      <c r="I13" s="218"/>
    </row>
    <row r="14" spans="1:9" ht="12">
      <c r="A14" s="28" t="s">
        <v>33</v>
      </c>
      <c r="B14" s="20"/>
      <c r="C14" s="22"/>
      <c r="D14" s="22"/>
      <c r="E14" s="22"/>
      <c r="F14" s="22"/>
      <c r="G14" s="22"/>
      <c r="H14" s="22"/>
      <c r="I14" s="22"/>
    </row>
    <row r="15" spans="1:9" ht="12">
      <c r="A15" s="20"/>
      <c r="B15" s="20"/>
      <c r="C15" s="22"/>
      <c r="D15" s="22"/>
      <c r="E15" s="22"/>
      <c r="F15" s="22"/>
      <c r="G15" s="22"/>
      <c r="H15" s="22"/>
      <c r="I15" s="22"/>
    </row>
    <row r="16" spans="1:9" ht="12">
      <c r="A16" s="28" t="s">
        <v>30</v>
      </c>
      <c r="B16" s="28"/>
      <c r="C16" s="22"/>
      <c r="D16" s="22"/>
      <c r="E16" s="22"/>
      <c r="F16" s="22"/>
      <c r="G16" s="22"/>
      <c r="H16" s="22"/>
      <c r="I16" s="22"/>
    </row>
    <row r="17" spans="1:9" ht="12">
      <c r="A17" s="28" t="s">
        <v>91</v>
      </c>
      <c r="B17" s="10"/>
      <c r="C17" s="10"/>
      <c r="D17" s="10"/>
      <c r="E17" s="10"/>
      <c r="F17" s="10"/>
      <c r="G17" s="10"/>
      <c r="H17" s="10"/>
      <c r="I17" s="10"/>
    </row>
    <row r="18" spans="1:9" ht="12.75">
      <c r="A18" s="196" t="s">
        <v>12</v>
      </c>
      <c r="B18" s="197"/>
      <c r="C18" s="197"/>
      <c r="D18" s="197"/>
      <c r="E18" s="197"/>
      <c r="F18" s="197"/>
      <c r="G18" s="197"/>
      <c r="H18" s="197"/>
      <c r="I18" s="198"/>
    </row>
    <row r="19" spans="1:9" ht="12">
      <c r="A19" s="94"/>
      <c r="B19" s="95"/>
      <c r="C19" s="96" t="s">
        <v>27</v>
      </c>
      <c r="D19" s="96" t="s">
        <v>28</v>
      </c>
      <c r="E19" s="96" t="s">
        <v>29</v>
      </c>
      <c r="F19" s="96" t="s">
        <v>32</v>
      </c>
      <c r="G19" s="96" t="s">
        <v>35</v>
      </c>
      <c r="H19" s="96" t="s">
        <v>36</v>
      </c>
      <c r="I19" s="96" t="s">
        <v>37</v>
      </c>
    </row>
    <row r="20" spans="1:9" ht="12">
      <c r="A20" s="94"/>
      <c r="B20" s="95"/>
      <c r="C20" s="97" t="s">
        <v>10</v>
      </c>
      <c r="D20" s="98" t="s">
        <v>10</v>
      </c>
      <c r="E20" s="97" t="s">
        <v>10</v>
      </c>
      <c r="F20" s="97" t="s">
        <v>10</v>
      </c>
      <c r="G20" s="97" t="s">
        <v>11</v>
      </c>
      <c r="H20" s="97" t="s">
        <v>11</v>
      </c>
      <c r="I20" s="97" t="s">
        <v>11</v>
      </c>
    </row>
    <row r="21" spans="1:9" ht="12">
      <c r="A21" s="94" t="s">
        <v>0</v>
      </c>
      <c r="B21" s="95"/>
      <c r="C21" s="99">
        <v>829950</v>
      </c>
      <c r="D21" s="100">
        <v>1233625</v>
      </c>
      <c r="E21" s="100">
        <v>1116375</v>
      </c>
      <c r="F21" s="100">
        <v>852000</v>
      </c>
      <c r="G21" s="100">
        <v>864875</v>
      </c>
      <c r="H21" s="100">
        <v>950000</v>
      </c>
      <c r="I21" s="100">
        <v>980000</v>
      </c>
    </row>
    <row r="22" spans="1:9" ht="12">
      <c r="A22" s="94" t="s">
        <v>1</v>
      </c>
      <c r="B22" s="95"/>
      <c r="C22" s="99">
        <v>212750</v>
      </c>
      <c r="D22" s="100">
        <f aca="true" t="shared" si="0" ref="D22:I22">C33</f>
        <v>265806</v>
      </c>
      <c r="E22" s="100">
        <f t="shared" si="0"/>
        <v>530671</v>
      </c>
      <c r="F22" s="100">
        <f t="shared" si="0"/>
        <v>394800</v>
      </c>
      <c r="G22" s="100">
        <f t="shared" si="0"/>
        <v>480928</v>
      </c>
      <c r="H22" s="100">
        <f t="shared" si="0"/>
        <v>485928</v>
      </c>
      <c r="I22" s="100">
        <f t="shared" si="0"/>
        <v>495928</v>
      </c>
    </row>
    <row r="23" spans="1:9" ht="12">
      <c r="A23" s="94" t="s">
        <v>2</v>
      </c>
      <c r="B23" s="95"/>
      <c r="C23" s="99">
        <v>689487</v>
      </c>
      <c r="D23" s="100">
        <v>1071776</v>
      </c>
      <c r="E23" s="100">
        <v>1004855</v>
      </c>
      <c r="F23" s="100">
        <v>775417</v>
      </c>
      <c r="G23" s="100">
        <v>810000</v>
      </c>
      <c r="H23" s="100">
        <v>850000</v>
      </c>
      <c r="I23" s="100">
        <v>880000</v>
      </c>
    </row>
    <row r="24" spans="1:9" ht="12">
      <c r="A24" s="94" t="s">
        <v>3</v>
      </c>
      <c r="B24" s="95"/>
      <c r="C24" s="99">
        <v>636431</v>
      </c>
      <c r="D24" s="100">
        <v>806911</v>
      </c>
      <c r="E24" s="100">
        <v>1140726</v>
      </c>
      <c r="F24" s="99">
        <v>689289</v>
      </c>
      <c r="G24" s="100">
        <v>805000</v>
      </c>
      <c r="H24" s="100">
        <v>840000</v>
      </c>
      <c r="I24" s="100">
        <v>870000</v>
      </c>
    </row>
    <row r="25" spans="1:9" ht="12">
      <c r="A25" s="94"/>
      <c r="B25" s="95"/>
      <c r="C25" s="99"/>
      <c r="D25" s="100"/>
      <c r="E25" s="100"/>
      <c r="F25" s="100"/>
      <c r="G25" s="100"/>
      <c r="H25" s="100"/>
      <c r="I25" s="100"/>
    </row>
    <row r="26" spans="1:9" ht="12">
      <c r="A26" s="94" t="s">
        <v>4</v>
      </c>
      <c r="B26" s="93"/>
      <c r="C26" s="101"/>
      <c r="D26" s="101"/>
      <c r="E26" s="101"/>
      <c r="F26" s="101"/>
      <c r="G26" s="101"/>
      <c r="H26" s="101"/>
      <c r="I26" s="99"/>
    </row>
    <row r="27" spans="1:9" ht="12">
      <c r="A27" s="119" t="s">
        <v>34</v>
      </c>
      <c r="B27" s="120"/>
      <c r="C27" s="99"/>
      <c r="D27" s="103"/>
      <c r="E27" s="101"/>
      <c r="F27" s="101">
        <v>0</v>
      </c>
      <c r="G27" s="101"/>
      <c r="H27" s="101"/>
      <c r="I27" s="99"/>
    </row>
    <row r="28" spans="1:9" ht="12">
      <c r="A28" s="120"/>
      <c r="B28" s="120"/>
      <c r="C28" s="99">
        <v>0</v>
      </c>
      <c r="D28" s="100">
        <v>0</v>
      </c>
      <c r="E28" s="100">
        <v>0</v>
      </c>
      <c r="F28" s="100"/>
      <c r="G28" s="100"/>
      <c r="H28" s="100"/>
      <c r="I28" s="100"/>
    </row>
    <row r="29" spans="1:9" ht="12">
      <c r="A29" s="120"/>
      <c r="B29" s="120"/>
      <c r="C29" s="99"/>
      <c r="D29" s="100"/>
      <c r="E29" s="100"/>
      <c r="F29" s="100"/>
      <c r="G29" s="100"/>
      <c r="H29" s="100"/>
      <c r="I29" s="100"/>
    </row>
    <row r="30" spans="1:9" ht="12">
      <c r="A30" s="120"/>
      <c r="B30" s="120"/>
      <c r="C30" s="99"/>
      <c r="D30" s="100"/>
      <c r="E30" s="100"/>
      <c r="F30" s="100"/>
      <c r="G30" s="100"/>
      <c r="H30" s="100"/>
      <c r="I30" s="100"/>
    </row>
    <row r="31" spans="1:9" ht="12">
      <c r="A31" s="94" t="s">
        <v>5</v>
      </c>
      <c r="B31" s="95"/>
      <c r="C31" s="99">
        <f aca="true" t="shared" si="1" ref="C31:I31">SUM(C28:C30)</f>
        <v>0</v>
      </c>
      <c r="D31" s="99">
        <f t="shared" si="1"/>
        <v>0</v>
      </c>
      <c r="E31" s="99">
        <f t="shared" si="1"/>
        <v>0</v>
      </c>
      <c r="F31" s="99">
        <f t="shared" si="1"/>
        <v>0</v>
      </c>
      <c r="G31" s="99">
        <f t="shared" si="1"/>
        <v>0</v>
      </c>
      <c r="H31" s="99">
        <f t="shared" si="1"/>
        <v>0</v>
      </c>
      <c r="I31" s="99">
        <f t="shared" si="1"/>
        <v>0</v>
      </c>
    </row>
    <row r="32" spans="1:9" ht="12">
      <c r="A32" s="94"/>
      <c r="B32" s="95"/>
      <c r="C32" s="99"/>
      <c r="D32" s="100"/>
      <c r="E32" s="100"/>
      <c r="F32" s="100"/>
      <c r="G32" s="100"/>
      <c r="H32" s="100"/>
      <c r="I32" s="100"/>
    </row>
    <row r="33" spans="1:9" ht="12">
      <c r="A33" s="94" t="s">
        <v>7</v>
      </c>
      <c r="B33" s="95"/>
      <c r="C33" s="99">
        <f>+C22+C23-C24+C31</f>
        <v>265806</v>
      </c>
      <c r="D33" s="99">
        <f aca="true" t="shared" si="2" ref="D33:I33">+D22+D23-D24+D31</f>
        <v>530671</v>
      </c>
      <c r="E33" s="99">
        <f>+E22+E23-E24+E31</f>
        <v>394800</v>
      </c>
      <c r="F33" s="99">
        <f t="shared" si="2"/>
        <v>480928</v>
      </c>
      <c r="G33" s="99">
        <f>+G22+G23-G24+G31</f>
        <v>485928</v>
      </c>
      <c r="H33" s="99">
        <f>+H22+H23-H24+H31</f>
        <v>495928</v>
      </c>
      <c r="I33" s="99">
        <f t="shared" si="2"/>
        <v>505928</v>
      </c>
    </row>
    <row r="34" spans="1:9" ht="12">
      <c r="A34" s="104"/>
      <c r="B34" s="105"/>
      <c r="C34" s="106"/>
      <c r="D34" s="107"/>
      <c r="E34" s="107"/>
      <c r="F34" s="100"/>
      <c r="G34" s="100"/>
      <c r="H34" s="100"/>
      <c r="I34" s="100"/>
    </row>
    <row r="35" spans="1:9" ht="12">
      <c r="A35" s="94" t="s">
        <v>24</v>
      </c>
      <c r="B35" s="95"/>
      <c r="C35" s="106">
        <v>340666</v>
      </c>
      <c r="D35" s="107">
        <v>750438</v>
      </c>
      <c r="E35" s="107">
        <v>528941</v>
      </c>
      <c r="F35" s="100">
        <f>435520+6353</f>
        <v>441873</v>
      </c>
      <c r="G35" s="100">
        <v>520000</v>
      </c>
      <c r="H35" s="100">
        <v>530000</v>
      </c>
      <c r="I35" s="100">
        <v>550000</v>
      </c>
    </row>
    <row r="36" spans="1:9" ht="12">
      <c r="A36" s="104"/>
      <c r="B36" s="105"/>
      <c r="C36" s="106"/>
      <c r="D36" s="107"/>
      <c r="E36" s="107"/>
      <c r="F36" s="100"/>
      <c r="G36" s="100"/>
      <c r="H36" s="100"/>
      <c r="I36" s="100"/>
    </row>
    <row r="37" spans="1:9" ht="12">
      <c r="A37" s="94" t="s">
        <v>25</v>
      </c>
      <c r="B37" s="108"/>
      <c r="C37" s="109">
        <f>C33-C35</f>
        <v>-74860</v>
      </c>
      <c r="D37" s="109">
        <f aca="true" t="shared" si="3" ref="D37:I37">D33-D35</f>
        <v>-219767</v>
      </c>
      <c r="E37" s="109">
        <f t="shared" si="3"/>
        <v>-134141</v>
      </c>
      <c r="F37" s="110">
        <f t="shared" si="3"/>
        <v>39055</v>
      </c>
      <c r="G37" s="110">
        <f t="shared" si="3"/>
        <v>-34072</v>
      </c>
      <c r="H37" s="110">
        <f t="shared" si="3"/>
        <v>-34072</v>
      </c>
      <c r="I37" s="110">
        <f t="shared" si="3"/>
        <v>-44072</v>
      </c>
    </row>
    <row r="38" spans="1:9" ht="12">
      <c r="A38" s="111"/>
      <c r="B38" s="111"/>
      <c r="C38" s="112"/>
      <c r="D38" s="112"/>
      <c r="E38" s="112"/>
      <c r="F38" s="112"/>
      <c r="G38" s="112"/>
      <c r="H38" s="112"/>
      <c r="I38" s="112"/>
    </row>
    <row r="39" spans="1:9" ht="12">
      <c r="A39" s="113" t="s">
        <v>26</v>
      </c>
      <c r="B39" s="89"/>
      <c r="C39" s="114"/>
      <c r="D39" s="114"/>
      <c r="E39" s="114"/>
      <c r="F39" s="114"/>
      <c r="G39" s="114"/>
      <c r="H39" s="114"/>
      <c r="I39" s="114"/>
    </row>
    <row r="40" spans="1:9" ht="12">
      <c r="A40" s="115" t="s">
        <v>31</v>
      </c>
      <c r="B40" s="105"/>
      <c r="C40" s="107"/>
      <c r="D40" s="107"/>
      <c r="E40" s="107"/>
      <c r="F40" s="107"/>
      <c r="G40" s="107"/>
      <c r="H40" s="107"/>
      <c r="I40" s="107"/>
    </row>
    <row r="41" spans="1:9" ht="12">
      <c r="A41" s="94"/>
      <c r="B41" s="95"/>
      <c r="C41" s="100"/>
      <c r="D41" s="100"/>
      <c r="E41" s="100"/>
      <c r="F41" s="100"/>
      <c r="G41" s="100"/>
      <c r="H41" s="100"/>
      <c r="I41" s="100"/>
    </row>
    <row r="42" spans="1:9" ht="12">
      <c r="A42" s="94" t="s">
        <v>6</v>
      </c>
      <c r="B42" s="95"/>
      <c r="C42" s="100"/>
      <c r="D42" s="100"/>
      <c r="E42" s="100"/>
      <c r="F42" s="100"/>
      <c r="G42" s="100"/>
      <c r="H42" s="100"/>
      <c r="I42" s="100"/>
    </row>
    <row r="43" spans="1:9" ht="12">
      <c r="A43" s="94"/>
      <c r="B43" s="95"/>
      <c r="C43" s="100"/>
      <c r="D43" s="100"/>
      <c r="E43" s="100"/>
      <c r="F43" s="100"/>
      <c r="G43" s="100"/>
      <c r="H43" s="100"/>
      <c r="I43" s="100"/>
    </row>
    <row r="44" spans="1:9" ht="12">
      <c r="A44" s="116" t="s">
        <v>8</v>
      </c>
      <c r="B44" s="108"/>
      <c r="C44" s="100"/>
      <c r="D44" s="100"/>
      <c r="E44" s="100"/>
      <c r="F44" s="100"/>
      <c r="G44" s="100"/>
      <c r="H44" s="100"/>
      <c r="I44" s="100"/>
    </row>
    <row r="45" spans="1:9" ht="12">
      <c r="A45" s="117" t="s">
        <v>9</v>
      </c>
      <c r="B45" s="118"/>
      <c r="C45" s="100"/>
      <c r="D45" s="100"/>
      <c r="E45" s="100"/>
      <c r="F45" s="100"/>
      <c r="G45" s="100"/>
      <c r="H45" s="100"/>
      <c r="I45" s="100"/>
    </row>
  </sheetData>
  <sheetProtection selectLockedCells="1"/>
  <mergeCells count="3">
    <mergeCell ref="A9:I9"/>
    <mergeCell ref="A13:I13"/>
    <mergeCell ref="A18:I18"/>
  </mergeCells>
  <printOptions horizontalCentered="1"/>
  <pageMargins left="0.75" right="0.75" top="0.6" bottom="0.55" header="0.28" footer="0.16"/>
  <pageSetup fitToHeight="1" fitToWidth="1" horizontalDpi="600" verticalDpi="600" orientation="landscape" scale="90" r:id="rId1"/>
  <headerFooter alignWithMargins="0">
    <oddHeader>&amp;C&amp;"Arial,Bold"Report on Non-General Fund Information
&amp;"Arial,Regular"for Submittal to the 2020 Legislature</oddHeader>
    <oddFooter>&amp;LForm 37-47 (rev. 9/17/19)&amp;R&amp;D  &amp;T</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18" sqref="A18:I18"/>
    </sheetView>
  </sheetViews>
  <sheetFormatPr defaultColWidth="9.140625" defaultRowHeight="12.75"/>
  <cols>
    <col min="1" max="2" width="14.7109375" style="0" customWidth="1"/>
    <col min="3" max="8" width="14.00390625" style="0" customWidth="1"/>
    <col min="9" max="9" width="13.140625" style="0" customWidth="1"/>
  </cols>
  <sheetData>
    <row r="1" spans="1:9" ht="12">
      <c r="A1" s="9"/>
      <c r="B1" s="9"/>
      <c r="C1" s="9"/>
      <c r="D1" s="9"/>
      <c r="E1" s="9"/>
      <c r="F1" s="9"/>
      <c r="G1" s="9"/>
      <c r="H1" s="9"/>
      <c r="I1" s="9"/>
    </row>
    <row r="2" spans="1:9" ht="12">
      <c r="A2" s="11" t="s">
        <v>13</v>
      </c>
      <c r="B2" s="14" t="s">
        <v>38</v>
      </c>
      <c r="C2" s="14"/>
      <c r="D2" s="14"/>
      <c r="E2" s="15"/>
      <c r="F2" s="11"/>
      <c r="G2" s="16" t="s">
        <v>14</v>
      </c>
      <c r="H2" s="17" t="s">
        <v>92</v>
      </c>
      <c r="I2" s="14"/>
    </row>
    <row r="3" spans="1:9" ht="12">
      <c r="A3" s="11" t="s">
        <v>22</v>
      </c>
      <c r="B3" s="14" t="s">
        <v>51</v>
      </c>
      <c r="C3" s="14"/>
      <c r="D3" s="14"/>
      <c r="E3" s="15"/>
      <c r="F3" s="11"/>
      <c r="G3" s="16" t="s">
        <v>15</v>
      </c>
      <c r="H3" s="18" t="s">
        <v>93</v>
      </c>
      <c r="I3" s="19"/>
    </row>
    <row r="4" spans="1:9" ht="12">
      <c r="A4" s="11" t="s">
        <v>16</v>
      </c>
      <c r="B4" s="17" t="s">
        <v>94</v>
      </c>
      <c r="C4" s="14"/>
      <c r="D4" s="14"/>
      <c r="E4" s="15"/>
      <c r="F4" s="11"/>
      <c r="G4" s="16" t="s">
        <v>18</v>
      </c>
      <c r="H4" s="17" t="s">
        <v>40</v>
      </c>
      <c r="I4" s="14"/>
    </row>
    <row r="5" spans="1:9" ht="12">
      <c r="A5" s="11" t="s">
        <v>17</v>
      </c>
      <c r="B5" s="17" t="s">
        <v>55</v>
      </c>
      <c r="C5" s="19"/>
      <c r="D5" s="19"/>
      <c r="E5" s="15"/>
      <c r="F5" s="11"/>
      <c r="G5" s="16" t="s">
        <v>19</v>
      </c>
      <c r="H5" s="18" t="s">
        <v>95</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27" customHeight="1">
      <c r="A9" s="219" t="s">
        <v>96</v>
      </c>
      <c r="B9" s="219"/>
      <c r="C9" s="219"/>
      <c r="D9" s="219"/>
      <c r="E9" s="219"/>
      <c r="F9" s="219"/>
      <c r="G9" s="219"/>
      <c r="H9" s="219"/>
      <c r="I9" s="219"/>
    </row>
    <row r="10" spans="1:9" ht="12">
      <c r="A10" s="11" t="s">
        <v>21</v>
      </c>
      <c r="B10" s="11"/>
      <c r="C10" s="15"/>
      <c r="D10" s="15"/>
      <c r="E10" s="15"/>
      <c r="F10" s="15"/>
      <c r="G10" s="15"/>
      <c r="H10" s="15"/>
      <c r="I10" s="15"/>
    </row>
    <row r="11" spans="1:9" ht="12">
      <c r="A11" s="29" t="s">
        <v>60</v>
      </c>
      <c r="B11" s="11"/>
      <c r="C11" s="15"/>
      <c r="D11" s="15"/>
      <c r="E11" s="15"/>
      <c r="F11" s="15"/>
      <c r="G11" s="15"/>
      <c r="H11" s="15"/>
      <c r="I11" s="15"/>
    </row>
    <row r="12" spans="1:9" ht="12">
      <c r="A12" s="11" t="s">
        <v>23</v>
      </c>
      <c r="B12" s="11"/>
      <c r="C12" s="15"/>
      <c r="D12" s="15"/>
      <c r="E12" s="15"/>
      <c r="F12" s="15"/>
      <c r="G12" s="15"/>
      <c r="H12" s="15"/>
      <c r="I12" s="15"/>
    </row>
    <row r="13" spans="1:9" ht="36.75" customHeight="1">
      <c r="A13" s="220" t="s">
        <v>97</v>
      </c>
      <c r="B13" s="220"/>
      <c r="C13" s="220"/>
      <c r="D13" s="220"/>
      <c r="E13" s="220"/>
      <c r="F13" s="220"/>
      <c r="G13" s="220"/>
      <c r="H13" s="220"/>
      <c r="I13" s="220"/>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2"/>
      <c r="C16" s="15"/>
      <c r="D16" s="15"/>
      <c r="E16" s="15"/>
      <c r="F16" s="15"/>
      <c r="G16" s="15"/>
      <c r="H16" s="15"/>
      <c r="I16" s="15"/>
    </row>
    <row r="17" spans="1:9" ht="12">
      <c r="A17" s="12" t="s">
        <v>98</v>
      </c>
      <c r="B17" s="10"/>
      <c r="C17" s="10"/>
      <c r="D17" s="10"/>
      <c r="E17" s="10"/>
      <c r="F17" s="10"/>
      <c r="G17" s="10"/>
      <c r="H17" s="10"/>
      <c r="I17" s="10"/>
    </row>
    <row r="18" spans="1:9" ht="12.75">
      <c r="A18" s="196" t="s">
        <v>12</v>
      </c>
      <c r="B18" s="197"/>
      <c r="C18" s="197"/>
      <c r="D18" s="197"/>
      <c r="E18" s="197"/>
      <c r="F18" s="197"/>
      <c r="G18" s="197"/>
      <c r="H18" s="197"/>
      <c r="I18" s="198"/>
    </row>
    <row r="19" spans="1:9" ht="12">
      <c r="A19" s="94"/>
      <c r="B19" s="95"/>
      <c r="C19" s="96" t="s">
        <v>27</v>
      </c>
      <c r="D19" s="96" t="s">
        <v>28</v>
      </c>
      <c r="E19" s="96" t="s">
        <v>29</v>
      </c>
      <c r="F19" s="96" t="s">
        <v>32</v>
      </c>
      <c r="G19" s="96" t="s">
        <v>35</v>
      </c>
      <c r="H19" s="96" t="s">
        <v>36</v>
      </c>
      <c r="I19" s="96" t="s">
        <v>37</v>
      </c>
    </row>
    <row r="20" spans="1:9" ht="12">
      <c r="A20" s="94"/>
      <c r="B20" s="95"/>
      <c r="C20" s="97" t="s">
        <v>10</v>
      </c>
      <c r="D20" s="98" t="s">
        <v>10</v>
      </c>
      <c r="E20" s="97" t="s">
        <v>10</v>
      </c>
      <c r="F20" s="97" t="s">
        <v>10</v>
      </c>
      <c r="G20" s="97" t="s">
        <v>11</v>
      </c>
      <c r="H20" s="97" t="s">
        <v>11</v>
      </c>
      <c r="I20" s="97" t="s">
        <v>11</v>
      </c>
    </row>
    <row r="21" spans="1:9" ht="12">
      <c r="A21" s="94" t="s">
        <v>0</v>
      </c>
      <c r="B21" s="95"/>
      <c r="C21" s="99">
        <v>375000</v>
      </c>
      <c r="D21" s="100">
        <v>432000</v>
      </c>
      <c r="E21" s="100">
        <v>420000</v>
      </c>
      <c r="F21" s="100">
        <v>444000</v>
      </c>
      <c r="G21" s="100">
        <v>450000</v>
      </c>
      <c r="H21" s="100">
        <v>500000</v>
      </c>
      <c r="I21" s="100">
        <v>500000</v>
      </c>
    </row>
    <row r="22" spans="1:9" ht="12">
      <c r="A22" s="94" t="s">
        <v>1</v>
      </c>
      <c r="B22" s="95"/>
      <c r="C22" s="99">
        <v>28365</v>
      </c>
      <c r="D22" s="100">
        <f aca="true" t="shared" si="0" ref="D22:I22">C33</f>
        <v>197798</v>
      </c>
      <c r="E22" s="100">
        <f t="shared" si="0"/>
        <v>326829</v>
      </c>
      <c r="F22" s="100">
        <f t="shared" si="0"/>
        <v>423987</v>
      </c>
      <c r="G22" s="100">
        <f t="shared" si="0"/>
        <v>437422</v>
      </c>
      <c r="H22" s="100">
        <f t="shared" si="0"/>
        <v>447422</v>
      </c>
      <c r="I22" s="100">
        <f t="shared" si="0"/>
        <v>457422</v>
      </c>
    </row>
    <row r="23" spans="1:9" ht="12">
      <c r="A23" s="94" t="s">
        <v>2</v>
      </c>
      <c r="B23" s="95"/>
      <c r="C23" s="99">
        <v>321962</v>
      </c>
      <c r="D23" s="100">
        <v>506518</v>
      </c>
      <c r="E23" s="100">
        <v>492814</v>
      </c>
      <c r="F23" s="100">
        <v>339438</v>
      </c>
      <c r="G23" s="100">
        <v>360000</v>
      </c>
      <c r="H23" s="100">
        <v>380000</v>
      </c>
      <c r="I23" s="100">
        <v>400000</v>
      </c>
    </row>
    <row r="24" spans="1:9" ht="12">
      <c r="A24" s="94" t="s">
        <v>3</v>
      </c>
      <c r="B24" s="95"/>
      <c r="C24" s="99">
        <v>152529</v>
      </c>
      <c r="D24" s="100">
        <v>377487</v>
      </c>
      <c r="E24" s="100">
        <v>395656</v>
      </c>
      <c r="F24" s="99">
        <v>326003</v>
      </c>
      <c r="G24" s="100">
        <v>350000</v>
      </c>
      <c r="H24" s="100">
        <v>370000</v>
      </c>
      <c r="I24" s="100">
        <v>380000</v>
      </c>
    </row>
    <row r="25" spans="1:9" ht="12">
      <c r="A25" s="94"/>
      <c r="B25" s="95"/>
      <c r="C25" s="99"/>
      <c r="D25" s="100"/>
      <c r="E25" s="100"/>
      <c r="F25" s="100"/>
      <c r="G25" s="100"/>
      <c r="H25" s="100"/>
      <c r="I25" s="100"/>
    </row>
    <row r="26" spans="1:9" ht="12">
      <c r="A26" s="94" t="s">
        <v>4</v>
      </c>
      <c r="B26" s="93"/>
      <c r="C26" s="101"/>
      <c r="D26" s="101"/>
      <c r="E26" s="101"/>
      <c r="F26" s="101"/>
      <c r="G26" s="101"/>
      <c r="H26" s="101"/>
      <c r="I26" s="99"/>
    </row>
    <row r="27" spans="1:9" ht="12">
      <c r="A27" s="102" t="s">
        <v>34</v>
      </c>
      <c r="B27" s="95"/>
      <c r="C27" s="99"/>
      <c r="D27" s="103"/>
      <c r="E27" s="101"/>
      <c r="F27" s="101">
        <v>0</v>
      </c>
      <c r="G27" s="101"/>
      <c r="H27" s="101"/>
      <c r="I27" s="99"/>
    </row>
    <row r="28" spans="1:9" ht="12">
      <c r="A28" s="104"/>
      <c r="B28" s="105"/>
      <c r="C28" s="99">
        <v>0</v>
      </c>
      <c r="D28" s="100">
        <v>0</v>
      </c>
      <c r="E28" s="100">
        <v>0</v>
      </c>
      <c r="F28" s="100">
        <v>0</v>
      </c>
      <c r="G28" s="100"/>
      <c r="H28" s="100"/>
      <c r="I28" s="100"/>
    </row>
    <row r="29" spans="1:9" ht="12">
      <c r="A29" s="104"/>
      <c r="B29" s="105"/>
      <c r="C29" s="99"/>
      <c r="D29" s="100"/>
      <c r="E29" s="100"/>
      <c r="F29" s="100"/>
      <c r="G29" s="100"/>
      <c r="H29" s="100"/>
      <c r="I29" s="100"/>
    </row>
    <row r="30" spans="1:9" ht="12">
      <c r="A30" s="104"/>
      <c r="B30" s="105"/>
      <c r="C30" s="99"/>
      <c r="D30" s="100"/>
      <c r="E30" s="100"/>
      <c r="F30" s="100"/>
      <c r="G30" s="100"/>
      <c r="H30" s="100"/>
      <c r="I30" s="100"/>
    </row>
    <row r="31" spans="1:9" ht="12">
      <c r="A31" s="94" t="s">
        <v>5</v>
      </c>
      <c r="B31" s="95"/>
      <c r="C31" s="99">
        <f aca="true" t="shared" si="1" ref="C31:I31">SUM(C28:C30)</f>
        <v>0</v>
      </c>
      <c r="D31" s="99">
        <f t="shared" si="1"/>
        <v>0</v>
      </c>
      <c r="E31" s="99">
        <f t="shared" si="1"/>
        <v>0</v>
      </c>
      <c r="F31" s="99">
        <f t="shared" si="1"/>
        <v>0</v>
      </c>
      <c r="G31" s="99">
        <f t="shared" si="1"/>
        <v>0</v>
      </c>
      <c r="H31" s="99">
        <f t="shared" si="1"/>
        <v>0</v>
      </c>
      <c r="I31" s="99">
        <f t="shared" si="1"/>
        <v>0</v>
      </c>
    </row>
    <row r="32" spans="1:9" ht="12">
      <c r="A32" s="94"/>
      <c r="B32" s="95"/>
      <c r="C32" s="99"/>
      <c r="D32" s="100"/>
      <c r="E32" s="100"/>
      <c r="F32" s="100"/>
      <c r="G32" s="100"/>
      <c r="H32" s="100"/>
      <c r="I32" s="100"/>
    </row>
    <row r="33" spans="1:9" ht="12">
      <c r="A33" s="94" t="s">
        <v>7</v>
      </c>
      <c r="B33" s="95"/>
      <c r="C33" s="99">
        <f>+C22+C23-C24+C31</f>
        <v>197798</v>
      </c>
      <c r="D33" s="99">
        <f aca="true" t="shared" si="2" ref="D33:I33">+D22+D23-D24+D31</f>
        <v>326829</v>
      </c>
      <c r="E33" s="99">
        <f>+E22+E23-E24+E31</f>
        <v>423987</v>
      </c>
      <c r="F33" s="99">
        <f t="shared" si="2"/>
        <v>437422</v>
      </c>
      <c r="G33" s="99">
        <f>+G22+G23-G24+G31</f>
        <v>447422</v>
      </c>
      <c r="H33" s="99">
        <f>+H22+H23-H24+H31</f>
        <v>457422</v>
      </c>
      <c r="I33" s="99">
        <f t="shared" si="2"/>
        <v>477422</v>
      </c>
    </row>
    <row r="34" spans="1:9" ht="12">
      <c r="A34" s="104"/>
      <c r="B34" s="105"/>
      <c r="C34" s="106"/>
      <c r="D34" s="107"/>
      <c r="E34" s="107"/>
      <c r="F34" s="100"/>
      <c r="G34" s="100"/>
      <c r="H34" s="100"/>
      <c r="I34" s="100"/>
    </row>
    <row r="35" spans="1:9" ht="12">
      <c r="A35" s="94" t="s">
        <v>24</v>
      </c>
      <c r="B35" s="95"/>
      <c r="C35" s="106">
        <v>103984</v>
      </c>
      <c r="D35" s="107">
        <v>24092</v>
      </c>
      <c r="E35" s="107">
        <v>41802</v>
      </c>
      <c r="F35" s="100">
        <v>40489</v>
      </c>
      <c r="G35" s="100">
        <v>45000</v>
      </c>
      <c r="H35" s="100">
        <v>45000</v>
      </c>
      <c r="I35" s="100">
        <v>45000</v>
      </c>
    </row>
    <row r="36" spans="1:9" ht="12">
      <c r="A36" s="104"/>
      <c r="B36" s="105"/>
      <c r="C36" s="106"/>
      <c r="D36" s="107"/>
      <c r="E36" s="107"/>
      <c r="F36" s="100"/>
      <c r="G36" s="100"/>
      <c r="H36" s="100"/>
      <c r="I36" s="100"/>
    </row>
    <row r="37" spans="1:9" ht="12">
      <c r="A37" s="94" t="s">
        <v>25</v>
      </c>
      <c r="B37" s="108"/>
      <c r="C37" s="109">
        <f>C33-C35</f>
        <v>93814</v>
      </c>
      <c r="D37" s="109">
        <f aca="true" t="shared" si="3" ref="D37:I37">D33-D35</f>
        <v>302737</v>
      </c>
      <c r="E37" s="109">
        <f t="shared" si="3"/>
        <v>382185</v>
      </c>
      <c r="F37" s="110">
        <f t="shared" si="3"/>
        <v>396933</v>
      </c>
      <c r="G37" s="110">
        <f t="shared" si="3"/>
        <v>402422</v>
      </c>
      <c r="H37" s="110">
        <f t="shared" si="3"/>
        <v>412422</v>
      </c>
      <c r="I37" s="110">
        <f t="shared" si="3"/>
        <v>432422</v>
      </c>
    </row>
    <row r="38" spans="1:9" ht="12">
      <c r="A38" s="111"/>
      <c r="B38" s="111"/>
      <c r="C38" s="112"/>
      <c r="D38" s="112"/>
      <c r="E38" s="112"/>
      <c r="F38" s="112"/>
      <c r="G38" s="112"/>
      <c r="H38" s="112"/>
      <c r="I38" s="112"/>
    </row>
    <row r="39" spans="1:9" ht="12">
      <c r="A39" s="113" t="s">
        <v>26</v>
      </c>
      <c r="B39" s="89"/>
      <c r="C39" s="114"/>
      <c r="D39" s="114"/>
      <c r="E39" s="114"/>
      <c r="F39" s="114"/>
      <c r="G39" s="114"/>
      <c r="H39" s="114"/>
      <c r="I39" s="114"/>
    </row>
    <row r="40" spans="1:9" ht="12">
      <c r="A40" s="115" t="s">
        <v>31</v>
      </c>
      <c r="B40" s="105"/>
      <c r="C40" s="107"/>
      <c r="D40" s="107"/>
      <c r="E40" s="107"/>
      <c r="F40" s="107"/>
      <c r="G40" s="107"/>
      <c r="H40" s="107"/>
      <c r="I40" s="107"/>
    </row>
    <row r="41" spans="1:9" ht="12">
      <c r="A41" s="94"/>
      <c r="B41" s="95"/>
      <c r="C41" s="100"/>
      <c r="D41" s="100"/>
      <c r="E41" s="100"/>
      <c r="F41" s="100"/>
      <c r="G41" s="100"/>
      <c r="H41" s="100"/>
      <c r="I41" s="100"/>
    </row>
    <row r="42" spans="1:9" ht="12">
      <c r="A42" s="94" t="s">
        <v>6</v>
      </c>
      <c r="B42" s="95"/>
      <c r="C42" s="100"/>
      <c r="D42" s="100"/>
      <c r="E42" s="100"/>
      <c r="F42" s="100"/>
      <c r="G42" s="100"/>
      <c r="H42" s="100"/>
      <c r="I42" s="100"/>
    </row>
    <row r="43" spans="1:9" ht="12">
      <c r="A43" s="94"/>
      <c r="B43" s="95"/>
      <c r="C43" s="100"/>
      <c r="D43" s="100"/>
      <c r="E43" s="100"/>
      <c r="F43" s="100"/>
      <c r="G43" s="100"/>
      <c r="H43" s="100"/>
      <c r="I43" s="100"/>
    </row>
    <row r="44" spans="1:9" ht="12">
      <c r="A44" s="116" t="s">
        <v>8</v>
      </c>
      <c r="B44" s="108"/>
      <c r="C44" s="100"/>
      <c r="D44" s="100"/>
      <c r="E44" s="100"/>
      <c r="F44" s="100"/>
      <c r="G44" s="100"/>
      <c r="H44" s="100"/>
      <c r="I44" s="100"/>
    </row>
    <row r="45" spans="1:9" ht="12">
      <c r="A45" s="117" t="s">
        <v>9</v>
      </c>
      <c r="B45" s="118"/>
      <c r="C45" s="100"/>
      <c r="D45" s="100"/>
      <c r="E45" s="100"/>
      <c r="F45" s="100"/>
      <c r="G45" s="100"/>
      <c r="H45" s="100"/>
      <c r="I45" s="100"/>
    </row>
  </sheetData>
  <sheetProtection selectLockedCells="1"/>
  <mergeCells count="3">
    <mergeCell ref="A9:I9"/>
    <mergeCell ref="A13:I13"/>
    <mergeCell ref="A18:I18"/>
  </mergeCells>
  <printOptions horizontalCentered="1"/>
  <pageMargins left="0.75" right="0.75" top="0.6" bottom="0.55" header="0.28" footer="0.16"/>
  <pageSetup fitToHeight="1" fitToWidth="1" horizontalDpi="600" verticalDpi="600" orientation="landscape" scale="89" r:id="rId1"/>
  <headerFooter alignWithMargins="0">
    <oddHeader>&amp;C&amp;"Arial,Bold"Report on Non-General Fund Information
&amp;"Arial,Regular"for Submittal to the 2020 Legislature</oddHeader>
    <oddFooter>&amp;LForm 37-47 (rev. 9/17/19)&amp;R&amp;D  &amp;T</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8" sqref="A18:I18"/>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t="s">
        <v>141</v>
      </c>
      <c r="I2" s="14"/>
    </row>
    <row r="3" spans="1:9" ht="12">
      <c r="A3" s="11" t="s">
        <v>22</v>
      </c>
      <c r="B3" s="14" t="s">
        <v>100</v>
      </c>
      <c r="C3" s="14"/>
      <c r="D3" s="14"/>
      <c r="E3" s="15"/>
      <c r="F3" s="11"/>
      <c r="G3" s="16" t="s">
        <v>15</v>
      </c>
      <c r="H3" s="19" t="s">
        <v>142</v>
      </c>
      <c r="I3" s="19"/>
    </row>
    <row r="4" spans="1:9" ht="12">
      <c r="A4" s="11" t="s">
        <v>16</v>
      </c>
      <c r="B4" s="14" t="s">
        <v>143</v>
      </c>
      <c r="C4" s="14"/>
      <c r="D4" s="14"/>
      <c r="E4" s="15"/>
      <c r="F4" s="11"/>
      <c r="G4" s="16" t="s">
        <v>18</v>
      </c>
      <c r="H4" s="14" t="s">
        <v>54</v>
      </c>
      <c r="I4" s="14"/>
    </row>
    <row r="5" spans="1:9" ht="12">
      <c r="A5" s="11" t="s">
        <v>17</v>
      </c>
      <c r="B5" s="14" t="s">
        <v>144</v>
      </c>
      <c r="C5" s="19"/>
      <c r="D5" s="19"/>
      <c r="E5" s="15"/>
      <c r="F5" s="11"/>
      <c r="G5" s="16" t="s">
        <v>19</v>
      </c>
      <c r="H5" s="19" t="s">
        <v>145</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11" t="s">
        <v>146</v>
      </c>
      <c r="B9" s="11"/>
      <c r="C9" s="15"/>
      <c r="D9" s="15"/>
      <c r="E9" s="15"/>
      <c r="F9" s="15"/>
      <c r="G9" s="15"/>
      <c r="H9" s="15"/>
      <c r="I9" s="15"/>
    </row>
    <row r="10" spans="1:9" ht="12">
      <c r="A10" s="11" t="s">
        <v>147</v>
      </c>
      <c r="B10" s="11"/>
      <c r="C10" s="15"/>
      <c r="D10" s="15"/>
      <c r="E10" s="15"/>
      <c r="F10" s="15"/>
      <c r="G10" s="15"/>
      <c r="H10" s="15"/>
      <c r="I10" s="15"/>
    </row>
    <row r="11" spans="1:9" ht="12">
      <c r="A11" s="11" t="s">
        <v>21</v>
      </c>
      <c r="B11" s="11"/>
      <c r="C11" s="15"/>
      <c r="D11" s="15"/>
      <c r="E11" s="15"/>
      <c r="F11" s="15"/>
      <c r="G11" s="15"/>
      <c r="H11" s="15"/>
      <c r="I11" s="15"/>
    </row>
    <row r="12" spans="1:9" ht="12">
      <c r="A12" s="11" t="s">
        <v>135</v>
      </c>
      <c r="B12" s="11"/>
      <c r="C12" s="15"/>
      <c r="D12" s="15"/>
      <c r="E12" s="15"/>
      <c r="F12" s="15"/>
      <c r="G12" s="15"/>
      <c r="H12" s="15"/>
      <c r="I12" s="15"/>
    </row>
    <row r="13" spans="1:9" ht="12">
      <c r="A13" s="11" t="s">
        <v>148</v>
      </c>
      <c r="B13" s="11"/>
      <c r="C13" s="15"/>
      <c r="D13" s="11"/>
      <c r="E13" s="15"/>
      <c r="F13" s="15"/>
      <c r="G13" s="15"/>
      <c r="H13" s="15"/>
      <c r="I13" s="15"/>
    </row>
    <row r="14" spans="1:9" ht="12">
      <c r="A14" s="11" t="s">
        <v>149</v>
      </c>
      <c r="B14" s="11"/>
      <c r="C14" s="15"/>
      <c r="D14" s="11"/>
      <c r="E14" s="15"/>
      <c r="F14" s="15"/>
      <c r="G14" s="15"/>
      <c r="H14" s="15"/>
      <c r="I14" s="15"/>
    </row>
    <row r="15" spans="1:9" ht="12">
      <c r="A15" s="12" t="s">
        <v>33</v>
      </c>
      <c r="B15" s="11"/>
      <c r="C15" s="15"/>
      <c r="D15" s="15"/>
      <c r="E15" s="15"/>
      <c r="F15" s="15"/>
      <c r="G15" s="15"/>
      <c r="H15" s="15"/>
      <c r="I15" s="15"/>
    </row>
    <row r="16" spans="1:9" ht="12">
      <c r="A16" s="11"/>
      <c r="B16" s="11"/>
      <c r="C16" s="15"/>
      <c r="D16" s="15"/>
      <c r="E16" s="15"/>
      <c r="F16" s="15"/>
      <c r="G16" s="15"/>
      <c r="H16" s="15"/>
      <c r="I16" s="15"/>
    </row>
    <row r="17" spans="1:9" ht="12">
      <c r="A17" s="12" t="s">
        <v>30</v>
      </c>
      <c r="B17" s="11"/>
      <c r="C17" s="15"/>
      <c r="D17" s="15"/>
      <c r="E17" s="15"/>
      <c r="F17" s="15"/>
      <c r="G17" s="15"/>
      <c r="H17" s="15"/>
      <c r="I17" s="15"/>
    </row>
    <row r="18" spans="1:9" ht="12">
      <c r="A18" s="15"/>
      <c r="B18" s="15"/>
      <c r="C18" s="15"/>
      <c r="D18" s="15"/>
      <c r="E18" s="15"/>
      <c r="F18" s="15"/>
      <c r="G18" s="15"/>
      <c r="H18" s="15"/>
      <c r="I18" s="15"/>
    </row>
    <row r="19" spans="1:9" ht="12.75">
      <c r="A19" s="200" t="s">
        <v>12</v>
      </c>
      <c r="B19" s="201"/>
      <c r="C19" s="201"/>
      <c r="D19" s="201"/>
      <c r="E19" s="201"/>
      <c r="F19" s="201"/>
      <c r="G19" s="201"/>
      <c r="H19" s="201"/>
      <c r="I19" s="202"/>
    </row>
    <row r="20" spans="1:9" ht="12">
      <c r="A20" s="64"/>
      <c r="B20" s="65"/>
      <c r="C20" s="66" t="s">
        <v>27</v>
      </c>
      <c r="D20" s="66" t="s">
        <v>28</v>
      </c>
      <c r="E20" s="66" t="s">
        <v>29</v>
      </c>
      <c r="F20" s="66" t="s">
        <v>32</v>
      </c>
      <c r="G20" s="66" t="s">
        <v>35</v>
      </c>
      <c r="H20" s="66" t="s">
        <v>36</v>
      </c>
      <c r="I20" s="66" t="s">
        <v>37</v>
      </c>
    </row>
    <row r="21" spans="1:9" ht="12">
      <c r="A21" s="64"/>
      <c r="B21" s="65"/>
      <c r="C21" s="67" t="s">
        <v>10</v>
      </c>
      <c r="D21" s="68" t="s">
        <v>10</v>
      </c>
      <c r="E21" s="67" t="s">
        <v>10</v>
      </c>
      <c r="F21" s="67" t="s">
        <v>10</v>
      </c>
      <c r="G21" s="67" t="s">
        <v>11</v>
      </c>
      <c r="H21" s="67" t="s">
        <v>11</v>
      </c>
      <c r="I21" s="67" t="s">
        <v>11</v>
      </c>
    </row>
    <row r="22" spans="1:9" ht="12">
      <c r="A22" s="64" t="s">
        <v>0</v>
      </c>
      <c r="B22" s="65"/>
      <c r="C22" s="69">
        <v>833601</v>
      </c>
      <c r="D22" s="70">
        <v>3690261</v>
      </c>
      <c r="E22" s="70">
        <v>0</v>
      </c>
      <c r="F22" s="70">
        <v>0</v>
      </c>
      <c r="G22" s="70">
        <v>1074571</v>
      </c>
      <c r="H22" s="70">
        <v>1074571</v>
      </c>
      <c r="I22" s="70">
        <v>1074571</v>
      </c>
    </row>
    <row r="23" spans="1:9" ht="12">
      <c r="A23" s="64" t="s">
        <v>1</v>
      </c>
      <c r="B23" s="65"/>
      <c r="C23" s="69">
        <v>104606</v>
      </c>
      <c r="D23" s="70">
        <f aca="true" t="shared" si="0" ref="D23:I23">C34</f>
        <v>45971</v>
      </c>
      <c r="E23" s="70">
        <f t="shared" si="0"/>
        <v>17237</v>
      </c>
      <c r="F23" s="70">
        <f t="shared" si="0"/>
        <v>28171</v>
      </c>
      <c r="G23" s="70">
        <f t="shared" si="0"/>
        <v>157478</v>
      </c>
      <c r="H23" s="70">
        <f t="shared" si="0"/>
        <v>188640</v>
      </c>
      <c r="I23" s="70">
        <f t="shared" si="0"/>
        <v>150000</v>
      </c>
    </row>
    <row r="24" spans="1:9" ht="12">
      <c r="A24" s="64" t="s">
        <v>2</v>
      </c>
      <c r="B24" s="65"/>
      <c r="C24" s="69">
        <v>693559</v>
      </c>
      <c r="D24" s="70">
        <v>1052613</v>
      </c>
      <c r="E24" s="70">
        <v>1615254</v>
      </c>
      <c r="F24" s="70">
        <v>1195621</v>
      </c>
      <c r="G24" s="70">
        <f>G22</f>
        <v>1074571</v>
      </c>
      <c r="H24" s="70">
        <f>H22</f>
        <v>1074571</v>
      </c>
      <c r="I24" s="70">
        <f>I22</f>
        <v>1074571</v>
      </c>
    </row>
    <row r="25" spans="1:9" ht="12">
      <c r="A25" s="64" t="s">
        <v>3</v>
      </c>
      <c r="B25" s="65"/>
      <c r="C25" s="69">
        <v>752194</v>
      </c>
      <c r="D25" s="70">
        <v>1081347</v>
      </c>
      <c r="E25" s="70">
        <v>1604320</v>
      </c>
      <c r="F25" s="69">
        <v>1051319</v>
      </c>
      <c r="G25" s="70">
        <f>G23+G24-G36</f>
        <v>1043409</v>
      </c>
      <c r="H25" s="70">
        <f>H23+H24-H36</f>
        <v>1113211</v>
      </c>
      <c r="I25" s="70">
        <f>I23+I24-I36</f>
        <v>1074571</v>
      </c>
    </row>
    <row r="26" spans="1:9" ht="12">
      <c r="A26" s="64"/>
      <c r="B26" s="65"/>
      <c r="C26" s="69"/>
      <c r="D26" s="70"/>
      <c r="E26" s="70"/>
      <c r="F26" s="70"/>
      <c r="G26" s="70"/>
      <c r="H26" s="70"/>
      <c r="I26" s="70"/>
    </row>
    <row r="27" spans="1:9" ht="12">
      <c r="A27" s="64" t="s">
        <v>4</v>
      </c>
      <c r="B27" s="19"/>
      <c r="C27" s="71"/>
      <c r="D27" s="71"/>
      <c r="E27" s="71"/>
      <c r="F27" s="71"/>
      <c r="G27" s="71"/>
      <c r="H27" s="71"/>
      <c r="I27" s="69"/>
    </row>
    <row r="28" spans="1:9" ht="12">
      <c r="A28" s="72" t="s">
        <v>34</v>
      </c>
      <c r="B28" s="65"/>
      <c r="C28" s="69"/>
      <c r="D28" s="73"/>
      <c r="E28" s="71"/>
      <c r="F28" s="71"/>
      <c r="G28" s="71"/>
      <c r="H28" s="71"/>
      <c r="I28" s="69"/>
    </row>
    <row r="29" spans="1:9" ht="12">
      <c r="A29" s="74" t="s">
        <v>150</v>
      </c>
      <c r="B29" s="75"/>
      <c r="C29" s="69">
        <v>0</v>
      </c>
      <c r="D29" s="70">
        <v>0</v>
      </c>
      <c r="E29" s="70">
        <v>0</v>
      </c>
      <c r="F29" s="70">
        <v>-227</v>
      </c>
      <c r="G29" s="70"/>
      <c r="H29" s="70"/>
      <c r="I29" s="70"/>
    </row>
    <row r="30" spans="1:9" ht="12">
      <c r="A30" s="74" t="s">
        <v>150</v>
      </c>
      <c r="B30" s="75"/>
      <c r="C30" s="69"/>
      <c r="D30" s="70"/>
      <c r="E30" s="70"/>
      <c r="F30" s="70">
        <v>-3773</v>
      </c>
      <c r="G30" s="70"/>
      <c r="H30" s="70"/>
      <c r="I30" s="70"/>
    </row>
    <row r="31" spans="1:9" ht="12">
      <c r="A31" s="74" t="s">
        <v>150</v>
      </c>
      <c r="B31" s="75"/>
      <c r="C31" s="69"/>
      <c r="D31" s="70"/>
      <c r="E31" s="70"/>
      <c r="F31" s="70">
        <v>-10995</v>
      </c>
      <c r="G31" s="70"/>
      <c r="H31" s="70"/>
      <c r="I31" s="70"/>
    </row>
    <row r="32" spans="1:9" ht="12">
      <c r="A32" s="64" t="s">
        <v>5</v>
      </c>
      <c r="B32" s="65"/>
      <c r="C32" s="69">
        <f aca="true" t="shared" si="1" ref="C32:I32">SUM(C29:C31)</f>
        <v>0</v>
      </c>
      <c r="D32" s="69">
        <f t="shared" si="1"/>
        <v>0</v>
      </c>
      <c r="E32" s="69">
        <f t="shared" si="1"/>
        <v>0</v>
      </c>
      <c r="F32" s="69">
        <f t="shared" si="1"/>
        <v>-14995</v>
      </c>
      <c r="G32" s="69">
        <f t="shared" si="1"/>
        <v>0</v>
      </c>
      <c r="H32" s="69">
        <f t="shared" si="1"/>
        <v>0</v>
      </c>
      <c r="I32" s="69">
        <f t="shared" si="1"/>
        <v>0</v>
      </c>
    </row>
    <row r="33" spans="1:9" ht="12">
      <c r="A33" s="64"/>
      <c r="B33" s="65"/>
      <c r="C33" s="69"/>
      <c r="D33" s="70"/>
      <c r="E33" s="70"/>
      <c r="F33" s="70"/>
      <c r="G33" s="70"/>
      <c r="H33" s="70"/>
      <c r="I33" s="70"/>
    </row>
    <row r="34" spans="1:9" ht="12">
      <c r="A34" s="64" t="s">
        <v>7</v>
      </c>
      <c r="B34" s="65"/>
      <c r="C34" s="69">
        <f>+C23+C24-C25+C32</f>
        <v>45971</v>
      </c>
      <c r="D34" s="69">
        <f aca="true" t="shared" si="2" ref="D34:I34">+D23+D24-D25+D32</f>
        <v>17237</v>
      </c>
      <c r="E34" s="69">
        <f>+E23+E24-E25+E32</f>
        <v>28171</v>
      </c>
      <c r="F34" s="69">
        <f t="shared" si="2"/>
        <v>157478</v>
      </c>
      <c r="G34" s="69">
        <f>+G23+G24-G25+G32</f>
        <v>188640</v>
      </c>
      <c r="H34" s="69">
        <f>+H23+H24-H25+H32</f>
        <v>150000</v>
      </c>
      <c r="I34" s="69">
        <f t="shared" si="2"/>
        <v>150000</v>
      </c>
    </row>
    <row r="35" spans="1:9" ht="12">
      <c r="A35" s="74"/>
      <c r="B35" s="75"/>
      <c r="C35" s="76"/>
      <c r="D35" s="77"/>
      <c r="E35" s="77"/>
      <c r="F35" s="70"/>
      <c r="G35" s="70"/>
      <c r="H35" s="70"/>
      <c r="I35" s="70"/>
    </row>
    <row r="36" spans="1:9" ht="12">
      <c r="A36" s="64" t="s">
        <v>24</v>
      </c>
      <c r="B36" s="65"/>
      <c r="C36" s="76">
        <v>197141</v>
      </c>
      <c r="D36" s="77">
        <v>194998</v>
      </c>
      <c r="E36" s="77">
        <v>143654</v>
      </c>
      <c r="F36" s="70">
        <f>18500+164752</f>
        <v>183252</v>
      </c>
      <c r="G36" s="70">
        <v>188640</v>
      </c>
      <c r="H36" s="70">
        <v>150000</v>
      </c>
      <c r="I36" s="70">
        <v>150000</v>
      </c>
    </row>
    <row r="37" spans="1:9" ht="12">
      <c r="A37" s="74"/>
      <c r="B37" s="75"/>
      <c r="C37" s="76"/>
      <c r="D37" s="77"/>
      <c r="E37" s="77"/>
      <c r="F37" s="70"/>
      <c r="G37" s="70"/>
      <c r="H37" s="70"/>
      <c r="I37" s="70"/>
    </row>
    <row r="38" spans="1:9" ht="12">
      <c r="A38" s="64" t="s">
        <v>25</v>
      </c>
      <c r="B38" s="78"/>
      <c r="C38" s="79">
        <f>C34-C36</f>
        <v>-151170</v>
      </c>
      <c r="D38" s="79">
        <f aca="true" t="shared" si="3" ref="D38:I38">D34-D36</f>
        <v>-177761</v>
      </c>
      <c r="E38" s="79">
        <f t="shared" si="3"/>
        <v>-115483</v>
      </c>
      <c r="F38" s="80">
        <f t="shared" si="3"/>
        <v>-25774</v>
      </c>
      <c r="G38" s="80">
        <f t="shared" si="3"/>
        <v>0</v>
      </c>
      <c r="H38" s="80">
        <f t="shared" si="3"/>
        <v>0</v>
      </c>
      <c r="I38" s="80">
        <f t="shared" si="3"/>
        <v>0</v>
      </c>
    </row>
    <row r="39" spans="1:9" ht="12">
      <c r="A39" s="81"/>
      <c r="B39" s="81"/>
      <c r="C39" s="82"/>
      <c r="D39" s="82"/>
      <c r="E39" s="82"/>
      <c r="F39" s="82"/>
      <c r="G39" s="82"/>
      <c r="H39" s="82"/>
      <c r="I39" s="82"/>
    </row>
    <row r="40" spans="1:9" ht="12">
      <c r="A40" s="83" t="s">
        <v>26</v>
      </c>
      <c r="B40" s="14"/>
      <c r="C40" s="84"/>
      <c r="D40" s="84"/>
      <c r="E40" s="84"/>
      <c r="F40" s="84"/>
      <c r="G40" s="84"/>
      <c r="H40" s="84"/>
      <c r="I40" s="84"/>
    </row>
    <row r="41" spans="1:9" ht="12">
      <c r="A41" s="85" t="s">
        <v>31</v>
      </c>
      <c r="B41" s="75"/>
      <c r="C41" s="77"/>
      <c r="D41" s="77"/>
      <c r="E41" s="77"/>
      <c r="F41" s="77"/>
      <c r="G41" s="77"/>
      <c r="H41" s="77"/>
      <c r="I41" s="77"/>
    </row>
    <row r="42" spans="1:9" ht="12">
      <c r="A42" s="64"/>
      <c r="B42" s="65"/>
      <c r="C42" s="70"/>
      <c r="D42" s="70"/>
      <c r="E42" s="70"/>
      <c r="F42" s="70"/>
      <c r="G42" s="70"/>
      <c r="H42" s="70"/>
      <c r="I42" s="70"/>
    </row>
    <row r="43" spans="1:9" ht="12">
      <c r="A43" s="64" t="s">
        <v>6</v>
      </c>
      <c r="B43" s="65"/>
      <c r="C43" s="70"/>
      <c r="D43" s="70"/>
      <c r="E43" s="70"/>
      <c r="F43" s="70"/>
      <c r="G43" s="70"/>
      <c r="H43" s="70"/>
      <c r="I43" s="70"/>
    </row>
    <row r="44" spans="1:9" ht="12">
      <c r="A44" s="64"/>
      <c r="B44" s="65"/>
      <c r="C44" s="70"/>
      <c r="D44" s="70"/>
      <c r="E44" s="70"/>
      <c r="F44" s="70"/>
      <c r="G44" s="70"/>
      <c r="H44" s="70"/>
      <c r="I44" s="70"/>
    </row>
    <row r="45" spans="1:9" ht="12">
      <c r="A45" s="86" t="s">
        <v>8</v>
      </c>
      <c r="B45" s="78"/>
      <c r="C45" s="70"/>
      <c r="D45" s="70"/>
      <c r="E45" s="70"/>
      <c r="F45" s="70"/>
      <c r="G45" s="70"/>
      <c r="H45" s="70"/>
      <c r="I45" s="70"/>
    </row>
    <row r="46" spans="1:9" ht="12">
      <c r="A46" s="53" t="s">
        <v>9</v>
      </c>
      <c r="B46" s="54"/>
      <c r="C46" s="37"/>
      <c r="D46" s="37"/>
      <c r="E46" s="35"/>
      <c r="F46" s="35"/>
      <c r="G46" s="35"/>
      <c r="H46" s="35"/>
      <c r="I46" s="35"/>
    </row>
  </sheetData>
  <sheetProtection selectLockedCells="1"/>
  <mergeCells count="1">
    <mergeCell ref="A19:I19"/>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8" sqref="A18:I18"/>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c r="I2" s="14"/>
    </row>
    <row r="3" spans="1:9" ht="12">
      <c r="A3" s="11" t="s">
        <v>22</v>
      </c>
      <c r="B3" s="14" t="s">
        <v>100</v>
      </c>
      <c r="C3" s="14"/>
      <c r="D3" s="14"/>
      <c r="E3" s="15"/>
      <c r="F3" s="11"/>
      <c r="G3" s="16" t="s">
        <v>15</v>
      </c>
      <c r="H3" s="19"/>
      <c r="I3" s="19"/>
    </row>
    <row r="4" spans="1:9" ht="12">
      <c r="A4" s="11" t="s">
        <v>16</v>
      </c>
      <c r="B4" s="14" t="s">
        <v>101</v>
      </c>
      <c r="C4" s="14"/>
      <c r="D4" s="14"/>
      <c r="E4" s="15"/>
      <c r="F4" s="11"/>
      <c r="G4" s="16" t="s">
        <v>18</v>
      </c>
      <c r="H4" s="14" t="s">
        <v>54</v>
      </c>
      <c r="I4" s="14"/>
    </row>
    <row r="5" spans="1:9" ht="12">
      <c r="A5" s="11" t="s">
        <v>17</v>
      </c>
      <c r="B5" s="14" t="s">
        <v>102</v>
      </c>
      <c r="C5" s="19"/>
      <c r="D5" s="19"/>
      <c r="E5" s="15"/>
      <c r="F5" s="11"/>
      <c r="G5" s="16" t="s">
        <v>19</v>
      </c>
      <c r="H5" s="19" t="s">
        <v>103</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11" t="s">
        <v>104</v>
      </c>
      <c r="B9" s="11"/>
      <c r="C9" s="15"/>
      <c r="D9" s="15"/>
      <c r="E9" s="15"/>
      <c r="F9" s="15"/>
      <c r="G9" s="15"/>
      <c r="H9" s="15"/>
      <c r="I9" s="15"/>
    </row>
    <row r="10" spans="1:9" ht="12">
      <c r="A10" s="12" t="s">
        <v>105</v>
      </c>
      <c r="B10" s="11"/>
      <c r="C10" s="15"/>
      <c r="D10" s="15"/>
      <c r="E10" s="15"/>
      <c r="F10" s="15"/>
      <c r="G10" s="15"/>
      <c r="H10" s="15"/>
      <c r="I10" s="15"/>
    </row>
    <row r="11" spans="1:9" ht="12">
      <c r="A11" s="11" t="s">
        <v>21</v>
      </c>
      <c r="B11" s="11"/>
      <c r="C11" s="11"/>
      <c r="D11" s="15"/>
      <c r="E11" s="15"/>
      <c r="F11" s="15"/>
      <c r="G11" s="15"/>
      <c r="H11" s="15"/>
      <c r="I11" s="15"/>
    </row>
    <row r="12" spans="1:9" ht="12">
      <c r="A12" s="11" t="s">
        <v>106</v>
      </c>
      <c r="B12" s="11"/>
      <c r="C12" s="15"/>
      <c r="D12" s="15"/>
      <c r="E12" s="15"/>
      <c r="F12" s="15"/>
      <c r="G12" s="15"/>
      <c r="H12" s="15"/>
      <c r="I12" s="15"/>
    </row>
    <row r="13" spans="1:9" ht="12">
      <c r="A13" s="11" t="s">
        <v>23</v>
      </c>
      <c r="B13" s="11"/>
      <c r="C13" s="15"/>
      <c r="D13" s="15"/>
      <c r="E13" s="15"/>
      <c r="F13" s="15"/>
      <c r="G13" s="15"/>
      <c r="H13" s="15"/>
      <c r="I13" s="15"/>
    </row>
    <row r="14" spans="1:9" ht="12">
      <c r="A14" s="11"/>
      <c r="B14" s="11"/>
      <c r="C14" s="15"/>
      <c r="D14" s="15"/>
      <c r="E14" s="15"/>
      <c r="F14" s="15"/>
      <c r="G14" s="15"/>
      <c r="H14" s="15"/>
      <c r="I14" s="15"/>
    </row>
    <row r="15" spans="1:9" ht="12">
      <c r="A15" s="12" t="s">
        <v>33</v>
      </c>
      <c r="B15" s="11"/>
      <c r="C15" s="15"/>
      <c r="D15" s="15"/>
      <c r="E15" s="15"/>
      <c r="F15" s="15"/>
      <c r="G15" s="15"/>
      <c r="H15" s="15"/>
      <c r="I15" s="15"/>
    </row>
    <row r="16" spans="1:9" ht="12">
      <c r="A16" s="11"/>
      <c r="B16" s="11"/>
      <c r="C16" s="15"/>
      <c r="D16" s="15"/>
      <c r="E16" s="15"/>
      <c r="F16" s="15"/>
      <c r="G16" s="15"/>
      <c r="H16" s="15"/>
      <c r="I16" s="15"/>
    </row>
    <row r="17" spans="1:9" ht="12">
      <c r="A17" s="12" t="s">
        <v>30</v>
      </c>
      <c r="B17" s="11"/>
      <c r="C17" s="15"/>
      <c r="D17" s="15"/>
      <c r="E17" s="15"/>
      <c r="F17" s="15"/>
      <c r="G17" s="15"/>
      <c r="H17" s="15"/>
      <c r="I17" s="15"/>
    </row>
    <row r="18" spans="1:9" ht="12">
      <c r="A18" s="15" t="s">
        <v>107</v>
      </c>
      <c r="B18" s="15"/>
      <c r="C18" s="15"/>
      <c r="D18" s="15"/>
      <c r="E18" s="15"/>
      <c r="F18" s="15"/>
      <c r="G18" s="15"/>
      <c r="H18" s="15"/>
      <c r="I18" s="15"/>
    </row>
    <row r="19" spans="1:9" ht="12.75">
      <c r="A19" s="200" t="s">
        <v>12</v>
      </c>
      <c r="B19" s="201"/>
      <c r="C19" s="201"/>
      <c r="D19" s="201"/>
      <c r="E19" s="201"/>
      <c r="F19" s="201"/>
      <c r="G19" s="201"/>
      <c r="H19" s="201"/>
      <c r="I19" s="202"/>
    </row>
    <row r="20" spans="1:9" ht="12">
      <c r="A20" s="64"/>
      <c r="B20" s="65"/>
      <c r="C20" s="66" t="s">
        <v>27</v>
      </c>
      <c r="D20" s="66" t="s">
        <v>28</v>
      </c>
      <c r="E20" s="66" t="s">
        <v>29</v>
      </c>
      <c r="F20" s="66" t="s">
        <v>32</v>
      </c>
      <c r="G20" s="66" t="s">
        <v>35</v>
      </c>
      <c r="H20" s="66" t="s">
        <v>36</v>
      </c>
      <c r="I20" s="66" t="s">
        <v>37</v>
      </c>
    </row>
    <row r="21" spans="1:9" ht="12">
      <c r="A21" s="64"/>
      <c r="B21" s="65"/>
      <c r="C21" s="67" t="s">
        <v>10</v>
      </c>
      <c r="D21" s="68" t="s">
        <v>10</v>
      </c>
      <c r="E21" s="67" t="s">
        <v>10</v>
      </c>
      <c r="F21" s="67" t="s">
        <v>10</v>
      </c>
      <c r="G21" s="67" t="s">
        <v>11</v>
      </c>
      <c r="H21" s="67" t="s">
        <v>11</v>
      </c>
      <c r="I21" s="67" t="s">
        <v>11</v>
      </c>
    </row>
    <row r="22" spans="1:9" ht="12">
      <c r="A22" s="64" t="s">
        <v>0</v>
      </c>
      <c r="B22" s="65"/>
      <c r="C22" s="69"/>
      <c r="D22" s="70"/>
      <c r="E22" s="70"/>
      <c r="F22" s="70"/>
      <c r="G22" s="70"/>
      <c r="H22" s="70"/>
      <c r="I22" s="70"/>
    </row>
    <row r="23" spans="1:9" ht="12">
      <c r="A23" s="64" t="s">
        <v>1</v>
      </c>
      <c r="B23" s="65"/>
      <c r="C23" s="69">
        <v>141063</v>
      </c>
      <c r="D23" s="70">
        <f>C34</f>
        <v>59534</v>
      </c>
      <c r="E23" s="70">
        <f>D34</f>
        <v>43783</v>
      </c>
      <c r="F23" s="70">
        <f>$E34</f>
        <v>43783</v>
      </c>
      <c r="G23" s="70">
        <f>F34</f>
        <v>0</v>
      </c>
      <c r="H23" s="70">
        <f>G34</f>
        <v>0</v>
      </c>
      <c r="I23" s="70">
        <f>H34</f>
        <v>0</v>
      </c>
    </row>
    <row r="24" spans="1:9" ht="12">
      <c r="A24" s="64" t="s">
        <v>2</v>
      </c>
      <c r="B24" s="65"/>
      <c r="C24" s="69">
        <v>27606</v>
      </c>
      <c r="D24" s="70">
        <v>0</v>
      </c>
      <c r="E24" s="70">
        <v>0</v>
      </c>
      <c r="F24" s="70">
        <v>0</v>
      </c>
      <c r="G24" s="70">
        <f>G22-G23</f>
        <v>0</v>
      </c>
      <c r="H24" s="70">
        <f>H22</f>
        <v>0</v>
      </c>
      <c r="I24" s="70">
        <f>I22</f>
        <v>0</v>
      </c>
    </row>
    <row r="25" spans="1:9" ht="12">
      <c r="A25" s="64" t="s">
        <v>3</v>
      </c>
      <c r="B25" s="65"/>
      <c r="C25" s="69">
        <v>109135</v>
      </c>
      <c r="D25" s="70">
        <v>15751</v>
      </c>
      <c r="E25" s="70">
        <v>0</v>
      </c>
      <c r="F25" s="69">
        <v>0</v>
      </c>
      <c r="G25" s="70">
        <f>G23+G24</f>
        <v>0</v>
      </c>
      <c r="H25" s="70">
        <f>H24</f>
        <v>0</v>
      </c>
      <c r="I25" s="70">
        <f>I24</f>
        <v>0</v>
      </c>
    </row>
    <row r="26" spans="1:9" ht="12">
      <c r="A26" s="64"/>
      <c r="B26" s="65"/>
      <c r="C26" s="69"/>
      <c r="D26" s="70"/>
      <c r="E26" s="70"/>
      <c r="F26" s="70"/>
      <c r="G26" s="70"/>
      <c r="H26" s="70"/>
      <c r="I26" s="70"/>
    </row>
    <row r="27" spans="1:9" ht="12">
      <c r="A27" s="64" t="s">
        <v>4</v>
      </c>
      <c r="B27" s="19"/>
      <c r="C27" s="71"/>
      <c r="D27" s="71"/>
      <c r="E27" s="71"/>
      <c r="F27" s="71"/>
      <c r="G27" s="71"/>
      <c r="H27" s="71"/>
      <c r="I27" s="69"/>
    </row>
    <row r="28" spans="1:9" ht="12">
      <c r="A28" s="72" t="s">
        <v>34</v>
      </c>
      <c r="B28" s="65"/>
      <c r="C28" s="69"/>
      <c r="D28" s="73"/>
      <c r="E28" s="71"/>
      <c r="F28" s="71"/>
      <c r="G28" s="71"/>
      <c r="H28" s="71"/>
      <c r="I28" s="69"/>
    </row>
    <row r="29" spans="1:9" ht="12">
      <c r="A29" s="74" t="s">
        <v>108</v>
      </c>
      <c r="B29" s="75"/>
      <c r="C29" s="69">
        <v>0</v>
      </c>
      <c r="D29" s="70">
        <v>0</v>
      </c>
      <c r="E29" s="70">
        <v>0</v>
      </c>
      <c r="F29" s="70">
        <v>-43783</v>
      </c>
      <c r="G29" s="70"/>
      <c r="H29" s="70"/>
      <c r="I29" s="70"/>
    </row>
    <row r="30" spans="1:9" ht="12">
      <c r="A30" s="74"/>
      <c r="B30" s="75"/>
      <c r="C30" s="69"/>
      <c r="D30" s="70"/>
      <c r="E30" s="70"/>
      <c r="F30" s="70"/>
      <c r="G30" s="70"/>
      <c r="H30" s="70"/>
      <c r="I30" s="70"/>
    </row>
    <row r="31" spans="1:9" ht="12">
      <c r="A31" s="74"/>
      <c r="B31" s="75"/>
      <c r="C31" s="69"/>
      <c r="D31" s="70"/>
      <c r="E31" s="70"/>
      <c r="F31" s="70"/>
      <c r="G31" s="70"/>
      <c r="H31" s="70"/>
      <c r="I31" s="70"/>
    </row>
    <row r="32" spans="1:9" ht="12">
      <c r="A32" s="64" t="s">
        <v>5</v>
      </c>
      <c r="B32" s="65"/>
      <c r="C32" s="69">
        <f aca="true" t="shared" si="0" ref="C32:I32">SUM(C29:C31)</f>
        <v>0</v>
      </c>
      <c r="D32" s="69">
        <f t="shared" si="0"/>
        <v>0</v>
      </c>
      <c r="E32" s="69">
        <f t="shared" si="0"/>
        <v>0</v>
      </c>
      <c r="F32" s="69">
        <f t="shared" si="0"/>
        <v>-43783</v>
      </c>
      <c r="G32" s="69">
        <f t="shared" si="0"/>
        <v>0</v>
      </c>
      <c r="H32" s="69">
        <f t="shared" si="0"/>
        <v>0</v>
      </c>
      <c r="I32" s="69">
        <f t="shared" si="0"/>
        <v>0</v>
      </c>
    </row>
    <row r="33" spans="1:9" ht="12">
      <c r="A33" s="64"/>
      <c r="B33" s="65"/>
      <c r="C33" s="69"/>
      <c r="D33" s="70"/>
      <c r="E33" s="70"/>
      <c r="F33" s="70"/>
      <c r="G33" s="70"/>
      <c r="H33" s="70"/>
      <c r="I33" s="70"/>
    </row>
    <row r="34" spans="1:9" ht="12">
      <c r="A34" s="64" t="s">
        <v>7</v>
      </c>
      <c r="B34" s="65"/>
      <c r="C34" s="69">
        <f>+C23+C24-C25+C32</f>
        <v>59534</v>
      </c>
      <c r="D34" s="69">
        <f aca="true" t="shared" si="1" ref="D34:I34">+D23+D24-D25+D32</f>
        <v>43783</v>
      </c>
      <c r="E34" s="69">
        <f>+E23+E24-E25+E32</f>
        <v>43783</v>
      </c>
      <c r="F34" s="69">
        <f t="shared" si="1"/>
        <v>0</v>
      </c>
      <c r="G34" s="69">
        <f>+G23+G24-G25+G32</f>
        <v>0</v>
      </c>
      <c r="H34" s="69">
        <f>+H23+H24-H25+H32</f>
        <v>0</v>
      </c>
      <c r="I34" s="69">
        <f t="shared" si="1"/>
        <v>0</v>
      </c>
    </row>
    <row r="35" spans="1:9" ht="12">
      <c r="A35" s="74"/>
      <c r="B35" s="75"/>
      <c r="C35" s="76"/>
      <c r="D35" s="77"/>
      <c r="E35" s="77"/>
      <c r="F35" s="70"/>
      <c r="G35" s="70"/>
      <c r="H35" s="70"/>
      <c r="I35" s="70"/>
    </row>
    <row r="36" spans="1:9" ht="12">
      <c r="A36" s="64" t="s">
        <v>24</v>
      </c>
      <c r="B36" s="65"/>
      <c r="C36" s="76">
        <v>94993</v>
      </c>
      <c r="D36" s="77">
        <v>7563</v>
      </c>
      <c r="E36" s="77">
        <v>7563</v>
      </c>
      <c r="F36" s="70">
        <v>7563</v>
      </c>
      <c r="G36" s="70"/>
      <c r="H36" s="70"/>
      <c r="I36" s="70"/>
    </row>
    <row r="37" spans="1:9" ht="12">
      <c r="A37" s="74"/>
      <c r="B37" s="75"/>
      <c r="C37" s="76"/>
      <c r="D37" s="77"/>
      <c r="E37" s="77"/>
      <c r="F37" s="70"/>
      <c r="G37" s="70"/>
      <c r="H37" s="70"/>
      <c r="I37" s="70"/>
    </row>
    <row r="38" spans="1:9" ht="12">
      <c r="A38" s="64" t="s">
        <v>25</v>
      </c>
      <c r="B38" s="78"/>
      <c r="C38" s="79">
        <f>C34-C36</f>
        <v>-35459</v>
      </c>
      <c r="D38" s="79">
        <f aca="true" t="shared" si="2" ref="D38:I38">D34-D36</f>
        <v>36220</v>
      </c>
      <c r="E38" s="79">
        <f t="shared" si="2"/>
        <v>36220</v>
      </c>
      <c r="F38" s="80">
        <f t="shared" si="2"/>
        <v>-7563</v>
      </c>
      <c r="G38" s="80">
        <f t="shared" si="2"/>
        <v>0</v>
      </c>
      <c r="H38" s="80">
        <f t="shared" si="2"/>
        <v>0</v>
      </c>
      <c r="I38" s="80">
        <f t="shared" si="2"/>
        <v>0</v>
      </c>
    </row>
    <row r="39" spans="1:9" ht="12">
      <c r="A39" s="81"/>
      <c r="B39" s="81"/>
      <c r="C39" s="82"/>
      <c r="D39" s="82"/>
      <c r="E39" s="82"/>
      <c r="F39" s="82"/>
      <c r="G39" s="82"/>
      <c r="H39" s="82"/>
      <c r="I39" s="82"/>
    </row>
    <row r="40" spans="1:9" ht="12">
      <c r="A40" s="83" t="s">
        <v>26</v>
      </c>
      <c r="B40" s="14"/>
      <c r="C40" s="84"/>
      <c r="D40" s="84"/>
      <c r="E40" s="84"/>
      <c r="F40" s="84"/>
      <c r="G40" s="84"/>
      <c r="H40" s="84"/>
      <c r="I40" s="84"/>
    </row>
    <row r="41" spans="1:9" ht="12">
      <c r="A41" s="85" t="s">
        <v>31</v>
      </c>
      <c r="B41" s="75"/>
      <c r="C41" s="77"/>
      <c r="D41" s="77"/>
      <c r="E41" s="77"/>
      <c r="F41" s="77"/>
      <c r="G41" s="77"/>
      <c r="H41" s="77"/>
      <c r="I41" s="77"/>
    </row>
    <row r="42" spans="1:9" ht="12">
      <c r="A42" s="64"/>
      <c r="B42" s="65"/>
      <c r="C42" s="70"/>
      <c r="D42" s="70"/>
      <c r="E42" s="70"/>
      <c r="F42" s="70"/>
      <c r="G42" s="70"/>
      <c r="H42" s="70"/>
      <c r="I42" s="70"/>
    </row>
    <row r="43" spans="1:9" ht="12">
      <c r="A43" s="64" t="s">
        <v>6</v>
      </c>
      <c r="B43" s="65"/>
      <c r="C43" s="70"/>
      <c r="D43" s="70"/>
      <c r="E43" s="70"/>
      <c r="F43" s="70"/>
      <c r="G43" s="70"/>
      <c r="H43" s="70"/>
      <c r="I43" s="70"/>
    </row>
    <row r="44" spans="1:9" ht="12">
      <c r="A44" s="64"/>
      <c r="B44" s="65"/>
      <c r="C44" s="70"/>
      <c r="D44" s="70"/>
      <c r="E44" s="70"/>
      <c r="F44" s="70"/>
      <c r="G44" s="70"/>
      <c r="H44" s="70"/>
      <c r="I44" s="70"/>
    </row>
    <row r="45" spans="1:9" ht="12">
      <c r="A45" s="86" t="s">
        <v>8</v>
      </c>
      <c r="B45" s="78"/>
      <c r="C45" s="70"/>
      <c r="D45" s="70"/>
      <c r="E45" s="70"/>
      <c r="F45" s="70"/>
      <c r="G45" s="70"/>
      <c r="H45" s="70"/>
      <c r="I45" s="70"/>
    </row>
    <row r="46" spans="1:9" ht="12">
      <c r="A46" s="53" t="s">
        <v>9</v>
      </c>
      <c r="B46" s="54"/>
      <c r="C46" s="37"/>
      <c r="D46" s="37"/>
      <c r="E46" s="35"/>
      <c r="F46" s="35"/>
      <c r="G46" s="35"/>
      <c r="H46" s="35"/>
      <c r="I46" s="35"/>
    </row>
  </sheetData>
  <sheetProtection selectLockedCells="1"/>
  <mergeCells count="1">
    <mergeCell ref="A19:I19"/>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B4" sqref="B4"/>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t="s">
        <v>141</v>
      </c>
      <c r="I2" s="14"/>
    </row>
    <row r="3" spans="1:9" ht="12">
      <c r="A3" s="11" t="s">
        <v>22</v>
      </c>
      <c r="B3" s="14" t="s">
        <v>100</v>
      </c>
      <c r="C3" s="14"/>
      <c r="D3" s="14"/>
      <c r="E3" s="15"/>
      <c r="F3" s="11"/>
      <c r="G3" s="16" t="s">
        <v>15</v>
      </c>
      <c r="H3" s="19" t="s">
        <v>142</v>
      </c>
      <c r="I3" s="19"/>
    </row>
    <row r="4" spans="1:9" ht="12">
      <c r="A4" s="11" t="s">
        <v>16</v>
      </c>
      <c r="B4" s="14" t="s">
        <v>305</v>
      </c>
      <c r="C4" s="14"/>
      <c r="D4" s="14"/>
      <c r="E4" s="15"/>
      <c r="F4" s="11"/>
      <c r="G4" s="16" t="s">
        <v>18</v>
      </c>
      <c r="H4" s="14" t="s">
        <v>54</v>
      </c>
      <c r="I4" s="14"/>
    </row>
    <row r="5" spans="1:9" ht="12">
      <c r="A5" s="11" t="s">
        <v>17</v>
      </c>
      <c r="B5" s="14" t="s">
        <v>144</v>
      </c>
      <c r="C5" s="19"/>
      <c r="D5" s="19"/>
      <c r="E5" s="15"/>
      <c r="F5" s="11"/>
      <c r="G5" s="16" t="s">
        <v>19</v>
      </c>
      <c r="H5" s="19" t="s">
        <v>151</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11" t="s">
        <v>152</v>
      </c>
      <c r="B9" s="11"/>
      <c r="C9" s="15"/>
      <c r="D9" s="15"/>
      <c r="E9" s="15"/>
      <c r="F9" s="15"/>
      <c r="G9" s="15"/>
      <c r="H9" s="15"/>
      <c r="I9" s="15"/>
    </row>
    <row r="10" spans="1:9" ht="12">
      <c r="A10" s="11" t="s">
        <v>153</v>
      </c>
      <c r="B10" s="11"/>
      <c r="C10" s="15"/>
      <c r="D10" s="15"/>
      <c r="E10" s="15"/>
      <c r="F10" s="15"/>
      <c r="G10" s="15"/>
      <c r="H10" s="15"/>
      <c r="I10" s="15"/>
    </row>
    <row r="11" spans="1:9" ht="12">
      <c r="A11" s="11" t="s">
        <v>134</v>
      </c>
      <c r="B11" s="11"/>
      <c r="C11" s="15"/>
      <c r="D11" s="15"/>
      <c r="E11" s="15"/>
      <c r="F11" s="15"/>
      <c r="G11" s="15"/>
      <c r="H11" s="15"/>
      <c r="I11" s="15"/>
    </row>
    <row r="12" spans="1:9" ht="12">
      <c r="A12" s="11" t="s">
        <v>135</v>
      </c>
      <c r="B12" s="11"/>
      <c r="C12" s="15"/>
      <c r="D12" s="15"/>
      <c r="E12" s="15"/>
      <c r="F12" s="15"/>
      <c r="G12" s="15"/>
      <c r="H12" s="15"/>
      <c r="I12" s="15"/>
    </row>
    <row r="13" spans="1:9" ht="12">
      <c r="A13" s="11" t="s">
        <v>148</v>
      </c>
      <c r="B13" s="11"/>
      <c r="C13" s="15"/>
      <c r="D13" s="15"/>
      <c r="E13" s="15"/>
      <c r="F13" s="15"/>
      <c r="G13" s="15"/>
      <c r="H13" s="15"/>
      <c r="I13" s="15"/>
    </row>
    <row r="14" spans="1:9" ht="12">
      <c r="A14" s="11" t="s">
        <v>154</v>
      </c>
      <c r="B14" s="11"/>
      <c r="C14" s="15"/>
      <c r="D14" s="15"/>
      <c r="E14" s="15"/>
      <c r="F14" s="15"/>
      <c r="G14" s="15"/>
      <c r="H14" s="15"/>
      <c r="I14" s="15"/>
    </row>
    <row r="15" spans="1:9" ht="12">
      <c r="A15" s="12" t="s">
        <v>33</v>
      </c>
      <c r="B15" s="11"/>
      <c r="C15" s="15"/>
      <c r="D15" s="15"/>
      <c r="E15" s="15"/>
      <c r="F15" s="15"/>
      <c r="G15" s="15"/>
      <c r="H15" s="15"/>
      <c r="I15" s="15"/>
    </row>
    <row r="16" spans="1:9" ht="12">
      <c r="A16" s="11"/>
      <c r="B16" s="11"/>
      <c r="C16" s="15"/>
      <c r="D16" s="15"/>
      <c r="E16" s="15"/>
      <c r="F16" s="15"/>
      <c r="G16" s="15"/>
      <c r="H16" s="15"/>
      <c r="I16" s="15"/>
    </row>
    <row r="17" spans="1:9" ht="12">
      <c r="A17" s="12" t="s">
        <v>30</v>
      </c>
      <c r="B17" s="11"/>
      <c r="C17" s="15"/>
      <c r="D17" s="15"/>
      <c r="E17" s="15"/>
      <c r="F17" s="15"/>
      <c r="G17" s="15"/>
      <c r="H17" s="15"/>
      <c r="I17" s="15"/>
    </row>
    <row r="18" spans="1:9" ht="12">
      <c r="A18" s="11"/>
      <c r="B18" s="15"/>
      <c r="C18" s="15"/>
      <c r="D18" s="15"/>
      <c r="E18" s="15"/>
      <c r="F18" s="15"/>
      <c r="G18" s="15"/>
      <c r="H18" s="15"/>
      <c r="I18" s="15"/>
    </row>
    <row r="19" spans="1:9" ht="12">
      <c r="A19" s="11"/>
      <c r="B19" s="15"/>
      <c r="C19" s="15"/>
      <c r="D19" s="15"/>
      <c r="E19" s="15"/>
      <c r="F19" s="15"/>
      <c r="G19" s="15"/>
      <c r="H19" s="15"/>
      <c r="I19" s="15"/>
    </row>
    <row r="20" spans="1:9" ht="12.75">
      <c r="A20" s="200" t="s">
        <v>12</v>
      </c>
      <c r="B20" s="201"/>
      <c r="C20" s="201"/>
      <c r="D20" s="201"/>
      <c r="E20" s="201"/>
      <c r="F20" s="201"/>
      <c r="G20" s="201"/>
      <c r="H20" s="201"/>
      <c r="I20" s="202"/>
    </row>
    <row r="21" spans="1:9" ht="12">
      <c r="A21" s="64"/>
      <c r="B21" s="65"/>
      <c r="C21" s="66" t="s">
        <v>27</v>
      </c>
      <c r="D21" s="66" t="s">
        <v>28</v>
      </c>
      <c r="E21" s="66" t="s">
        <v>29</v>
      </c>
      <c r="F21" s="66" t="s">
        <v>32</v>
      </c>
      <c r="G21" s="66" t="s">
        <v>35</v>
      </c>
      <c r="H21" s="66" t="s">
        <v>36</v>
      </c>
      <c r="I21" s="66" t="s">
        <v>37</v>
      </c>
    </row>
    <row r="22" spans="1:9" ht="12">
      <c r="A22" s="64"/>
      <c r="B22" s="65"/>
      <c r="C22" s="67" t="s">
        <v>10</v>
      </c>
      <c r="D22" s="68" t="s">
        <v>10</v>
      </c>
      <c r="E22" s="67" t="s">
        <v>10</v>
      </c>
      <c r="F22" s="67" t="s">
        <v>10</v>
      </c>
      <c r="G22" s="67" t="s">
        <v>11</v>
      </c>
      <c r="H22" s="67" t="s">
        <v>11</v>
      </c>
      <c r="I22" s="67" t="s">
        <v>11</v>
      </c>
    </row>
    <row r="23" spans="1:9" ht="12">
      <c r="A23" s="64" t="s">
        <v>0</v>
      </c>
      <c r="B23" s="65"/>
      <c r="C23" s="69">
        <v>490638</v>
      </c>
      <c r="D23" s="70">
        <v>490528</v>
      </c>
      <c r="E23" s="70">
        <v>490525</v>
      </c>
      <c r="F23" s="70">
        <v>625136</v>
      </c>
      <c r="G23" s="70">
        <v>584949</v>
      </c>
      <c r="H23" s="70">
        <v>584949</v>
      </c>
      <c r="I23" s="70">
        <v>584949</v>
      </c>
    </row>
    <row r="24" spans="1:9" ht="12">
      <c r="A24" s="64" t="s">
        <v>1</v>
      </c>
      <c r="B24" s="65"/>
      <c r="C24" s="69">
        <v>15866</v>
      </c>
      <c r="D24" s="70">
        <f aca="true" t="shared" si="0" ref="D24:I24">C35</f>
        <v>69484</v>
      </c>
      <c r="E24" s="70">
        <f t="shared" si="0"/>
        <v>85791</v>
      </c>
      <c r="F24" s="70">
        <f t="shared" si="0"/>
        <v>89841</v>
      </c>
      <c r="G24" s="70">
        <f t="shared" si="0"/>
        <v>282145</v>
      </c>
      <c r="H24" s="70">
        <f t="shared" si="0"/>
        <v>100000</v>
      </c>
      <c r="I24" s="70">
        <f t="shared" si="0"/>
        <v>100000</v>
      </c>
    </row>
    <row r="25" spans="1:9" ht="12">
      <c r="A25" s="64" t="s">
        <v>2</v>
      </c>
      <c r="B25" s="65"/>
      <c r="C25" s="69">
        <v>418000</v>
      </c>
      <c r="D25" s="70">
        <v>525572</v>
      </c>
      <c r="E25" s="70">
        <v>467704</v>
      </c>
      <c r="F25" s="70">
        <f>238834+381595</f>
        <v>620429</v>
      </c>
      <c r="G25" s="70">
        <f>G23</f>
        <v>584949</v>
      </c>
      <c r="H25" s="70">
        <f>H23</f>
        <v>584949</v>
      </c>
      <c r="I25" s="70">
        <f>I23</f>
        <v>584949</v>
      </c>
    </row>
    <row r="26" spans="1:9" ht="12">
      <c r="A26" s="64" t="s">
        <v>3</v>
      </c>
      <c r="B26" s="65"/>
      <c r="C26" s="69">
        <v>365382</v>
      </c>
      <c r="D26" s="70">
        <v>509265</v>
      </c>
      <c r="E26" s="70">
        <v>463654</v>
      </c>
      <c r="F26" s="69">
        <f>246718+107976</f>
        <v>354694</v>
      </c>
      <c r="G26" s="70">
        <f>G24+G25-G37</f>
        <v>767094</v>
      </c>
      <c r="H26" s="70">
        <f>H24+H25-H37</f>
        <v>584949</v>
      </c>
      <c r="I26" s="70">
        <f>I24+I25-I37</f>
        <v>584949</v>
      </c>
    </row>
    <row r="27" spans="1:9" ht="12">
      <c r="A27" s="64"/>
      <c r="B27" s="65"/>
      <c r="C27" s="69"/>
      <c r="D27" s="70"/>
      <c r="E27" s="70"/>
      <c r="F27" s="70"/>
      <c r="G27" s="70"/>
      <c r="H27" s="70"/>
      <c r="I27" s="70"/>
    </row>
    <row r="28" spans="1:9" ht="12">
      <c r="A28" s="64" t="s">
        <v>4</v>
      </c>
      <c r="B28" s="19"/>
      <c r="C28" s="71"/>
      <c r="D28" s="71"/>
      <c r="E28" s="71"/>
      <c r="F28" s="71"/>
      <c r="G28" s="71"/>
      <c r="H28" s="71"/>
      <c r="I28" s="69"/>
    </row>
    <row r="29" spans="1:9" ht="12">
      <c r="A29" s="72" t="s">
        <v>34</v>
      </c>
      <c r="B29" s="65"/>
      <c r="C29" s="69"/>
      <c r="D29" s="73"/>
      <c r="E29" s="71"/>
      <c r="F29" s="71"/>
      <c r="G29" s="71"/>
      <c r="H29" s="71"/>
      <c r="I29" s="69"/>
    </row>
    <row r="30" spans="1:9" ht="12">
      <c r="A30" s="74"/>
      <c r="B30" s="75"/>
      <c r="C30" s="69">
        <v>1000</v>
      </c>
      <c r="D30" s="70">
        <v>0</v>
      </c>
      <c r="E30" s="70">
        <v>0</v>
      </c>
      <c r="F30" s="70">
        <v>-73431</v>
      </c>
      <c r="G30" s="70"/>
      <c r="H30" s="70"/>
      <c r="I30" s="70"/>
    </row>
    <row r="31" spans="1:9" ht="12">
      <c r="A31" s="74"/>
      <c r="B31" s="75"/>
      <c r="C31" s="69"/>
      <c r="D31" s="70"/>
      <c r="E31" s="70"/>
      <c r="F31" s="70"/>
      <c r="G31" s="70"/>
      <c r="H31" s="70"/>
      <c r="I31" s="70"/>
    </row>
    <row r="32" spans="1:9" ht="12">
      <c r="A32" s="74"/>
      <c r="B32" s="75"/>
      <c r="C32" s="69"/>
      <c r="D32" s="70"/>
      <c r="E32" s="70"/>
      <c r="F32" s="70"/>
      <c r="G32" s="70"/>
      <c r="H32" s="70"/>
      <c r="I32" s="70"/>
    </row>
    <row r="33" spans="1:9" ht="12">
      <c r="A33" s="64" t="s">
        <v>5</v>
      </c>
      <c r="B33" s="65"/>
      <c r="C33" s="69">
        <f aca="true" t="shared" si="1" ref="C33:I33">SUM(C30:C32)</f>
        <v>1000</v>
      </c>
      <c r="D33" s="69">
        <f t="shared" si="1"/>
        <v>0</v>
      </c>
      <c r="E33" s="69">
        <f t="shared" si="1"/>
        <v>0</v>
      </c>
      <c r="F33" s="69">
        <f t="shared" si="1"/>
        <v>-73431</v>
      </c>
      <c r="G33" s="69">
        <f t="shared" si="1"/>
        <v>0</v>
      </c>
      <c r="H33" s="69">
        <f t="shared" si="1"/>
        <v>0</v>
      </c>
      <c r="I33" s="69">
        <f t="shared" si="1"/>
        <v>0</v>
      </c>
    </row>
    <row r="34" spans="1:9" ht="12">
      <c r="A34" s="64"/>
      <c r="B34" s="65"/>
      <c r="C34" s="69"/>
      <c r="D34" s="70"/>
      <c r="E34" s="70"/>
      <c r="F34" s="70"/>
      <c r="G34" s="70"/>
      <c r="H34" s="70"/>
      <c r="I34" s="70"/>
    </row>
    <row r="35" spans="1:9" ht="12">
      <c r="A35" s="64" t="s">
        <v>7</v>
      </c>
      <c r="B35" s="65"/>
      <c r="C35" s="69">
        <f>+C24+C25-C26+C33</f>
        <v>69484</v>
      </c>
      <c r="D35" s="69">
        <f aca="true" t="shared" si="2" ref="D35:I35">+D24+D25-D26+D33</f>
        <v>85791</v>
      </c>
      <c r="E35" s="69">
        <f>+E24+E25-E26+E33</f>
        <v>89841</v>
      </c>
      <c r="F35" s="69">
        <f t="shared" si="2"/>
        <v>282145</v>
      </c>
      <c r="G35" s="69">
        <f>+G24+G25-G26+G33</f>
        <v>100000</v>
      </c>
      <c r="H35" s="69">
        <f>+H24+H25-H26+H33</f>
        <v>100000</v>
      </c>
      <c r="I35" s="69">
        <f t="shared" si="2"/>
        <v>100000</v>
      </c>
    </row>
    <row r="36" spans="1:9" ht="12">
      <c r="A36" s="74"/>
      <c r="B36" s="75"/>
      <c r="C36" s="76"/>
      <c r="D36" s="77"/>
      <c r="E36" s="77"/>
      <c r="F36" s="70"/>
      <c r="G36" s="70"/>
      <c r="H36" s="70"/>
      <c r="I36" s="70"/>
    </row>
    <row r="37" spans="1:9" ht="12">
      <c r="A37" s="64" t="s">
        <v>24</v>
      </c>
      <c r="B37" s="65"/>
      <c r="C37" s="76">
        <v>330636</v>
      </c>
      <c r="D37" s="77">
        <v>329734</v>
      </c>
      <c r="E37" s="77">
        <v>256943</v>
      </c>
      <c r="F37" s="70">
        <f>22835+18500+388720</f>
        <v>430055</v>
      </c>
      <c r="G37" s="70">
        <v>100000</v>
      </c>
      <c r="H37" s="70">
        <v>100000</v>
      </c>
      <c r="I37" s="70">
        <v>100000</v>
      </c>
    </row>
    <row r="38" spans="1:9" ht="12">
      <c r="A38" s="74"/>
      <c r="B38" s="75"/>
      <c r="C38" s="76"/>
      <c r="D38" s="77"/>
      <c r="E38" s="77"/>
      <c r="F38" s="70"/>
      <c r="G38" s="70"/>
      <c r="H38" s="70"/>
      <c r="I38" s="70"/>
    </row>
    <row r="39" spans="1:9" ht="12">
      <c r="A39" s="64" t="s">
        <v>25</v>
      </c>
      <c r="B39" s="78"/>
      <c r="C39" s="79">
        <f>C35-C37</f>
        <v>-261152</v>
      </c>
      <c r="D39" s="79">
        <f aca="true" t="shared" si="3" ref="D39:I39">D35-D37</f>
        <v>-243943</v>
      </c>
      <c r="E39" s="79">
        <f t="shared" si="3"/>
        <v>-167102</v>
      </c>
      <c r="F39" s="80">
        <f t="shared" si="3"/>
        <v>-147910</v>
      </c>
      <c r="G39" s="80">
        <f t="shared" si="3"/>
        <v>0</v>
      </c>
      <c r="H39" s="80">
        <f>H35-H37</f>
        <v>0</v>
      </c>
      <c r="I39" s="80">
        <f t="shared" si="3"/>
        <v>0</v>
      </c>
    </row>
    <row r="40" spans="1:9" ht="12">
      <c r="A40" s="81"/>
      <c r="B40" s="81"/>
      <c r="C40" s="82"/>
      <c r="D40" s="82"/>
      <c r="E40" s="82"/>
      <c r="F40" s="82"/>
      <c r="G40" s="82"/>
      <c r="H40" s="82"/>
      <c r="I40" s="82"/>
    </row>
    <row r="41" spans="1:9" ht="12">
      <c r="A41" s="83" t="s">
        <v>26</v>
      </c>
      <c r="B41" s="14"/>
      <c r="C41" s="84"/>
      <c r="D41" s="84"/>
      <c r="E41" s="84"/>
      <c r="F41" s="84"/>
      <c r="G41" s="84"/>
      <c r="H41" s="84"/>
      <c r="I41" s="84"/>
    </row>
    <row r="42" spans="1:9" ht="12">
      <c r="A42" s="85" t="s">
        <v>31</v>
      </c>
      <c r="B42" s="75"/>
      <c r="C42" s="77"/>
      <c r="D42" s="77"/>
      <c r="E42" s="77"/>
      <c r="F42" s="77"/>
      <c r="G42" s="77"/>
      <c r="H42" s="77"/>
      <c r="I42" s="77"/>
    </row>
    <row r="43" spans="1:9" ht="12">
      <c r="A43" s="64"/>
      <c r="B43" s="65"/>
      <c r="C43" s="70"/>
      <c r="D43" s="70"/>
      <c r="E43" s="70"/>
      <c r="F43" s="70"/>
      <c r="G43" s="70"/>
      <c r="H43" s="70"/>
      <c r="I43" s="70"/>
    </row>
    <row r="44" spans="1:9" ht="12">
      <c r="A44" s="64" t="s">
        <v>6</v>
      </c>
      <c r="B44" s="65"/>
      <c r="C44" s="70"/>
      <c r="D44" s="70"/>
      <c r="E44" s="70"/>
      <c r="F44" s="70"/>
      <c r="G44" s="70"/>
      <c r="H44" s="70"/>
      <c r="I44" s="70"/>
    </row>
    <row r="45" spans="1:9" ht="12">
      <c r="A45" s="64"/>
      <c r="B45" s="65"/>
      <c r="C45" s="70"/>
      <c r="D45" s="70"/>
      <c r="E45" s="70"/>
      <c r="F45" s="70"/>
      <c r="G45" s="70"/>
      <c r="H45" s="70"/>
      <c r="I45" s="70"/>
    </row>
    <row r="46" spans="1:9" ht="12">
      <c r="A46" s="52" t="s">
        <v>8</v>
      </c>
      <c r="B46" s="42"/>
      <c r="C46" s="37"/>
      <c r="D46" s="37"/>
      <c r="E46" s="35"/>
      <c r="F46" s="35"/>
      <c r="G46" s="35"/>
      <c r="H46" s="35"/>
      <c r="I46" s="35"/>
    </row>
    <row r="47" spans="1:9" ht="12">
      <c r="A47" s="53" t="s">
        <v>9</v>
      </c>
      <c r="B47" s="54"/>
      <c r="C47" s="37"/>
      <c r="D47" s="37"/>
      <c r="E47" s="35"/>
      <c r="F47" s="35"/>
      <c r="G47" s="35"/>
      <c r="H47" s="35"/>
      <c r="I47" s="35"/>
    </row>
  </sheetData>
  <sheetProtection selectLockedCells="1"/>
  <mergeCells count="1">
    <mergeCell ref="A20:I20"/>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Q32" sqref="Q32"/>
    </sheetView>
  </sheetViews>
  <sheetFormatPr defaultColWidth="9.140625" defaultRowHeight="12.75"/>
  <cols>
    <col min="1" max="2" width="14.7109375" style="0" customWidth="1"/>
    <col min="3" max="8" width="14.00390625" style="0" customWidth="1"/>
    <col min="9" max="9" width="13.140625" style="0" customWidth="1"/>
  </cols>
  <sheetData>
    <row r="1" spans="1:9" ht="12">
      <c r="A1" s="182"/>
      <c r="B1" s="182"/>
      <c r="C1" s="182"/>
      <c r="D1" s="182"/>
      <c r="E1" s="182"/>
      <c r="F1" s="182"/>
      <c r="G1" s="9"/>
      <c r="H1" s="9"/>
      <c r="I1" s="9"/>
    </row>
    <row r="2" spans="1:9" ht="12">
      <c r="A2" s="182" t="s">
        <v>13</v>
      </c>
      <c r="B2" s="183" t="s">
        <v>38</v>
      </c>
      <c r="C2" s="183"/>
      <c r="D2" s="183"/>
      <c r="E2" s="184"/>
      <c r="F2" s="182"/>
      <c r="G2" s="90" t="s">
        <v>14</v>
      </c>
      <c r="H2" s="91" t="s">
        <v>48</v>
      </c>
      <c r="I2" s="89"/>
    </row>
    <row r="3" spans="1:9" ht="12">
      <c r="A3" s="182" t="s">
        <v>22</v>
      </c>
      <c r="B3" s="183" t="s">
        <v>51</v>
      </c>
      <c r="C3" s="183"/>
      <c r="D3" s="183"/>
      <c r="E3" s="184"/>
      <c r="F3" s="182"/>
      <c r="G3" s="90" t="s">
        <v>15</v>
      </c>
      <c r="H3" s="92" t="s">
        <v>49</v>
      </c>
      <c r="I3" s="93"/>
    </row>
    <row r="4" spans="1:9" ht="12">
      <c r="A4" s="182" t="s">
        <v>16</v>
      </c>
      <c r="B4" s="189" t="s">
        <v>294</v>
      </c>
      <c r="C4" s="190"/>
      <c r="D4" s="190"/>
      <c r="E4" s="184"/>
      <c r="F4" s="182"/>
      <c r="G4" s="90" t="s">
        <v>18</v>
      </c>
      <c r="H4" s="89" t="s">
        <v>54</v>
      </c>
      <c r="I4" s="89"/>
    </row>
    <row r="5" spans="1:9" ht="12">
      <c r="A5" s="182" t="s">
        <v>17</v>
      </c>
      <c r="B5" s="189" t="s">
        <v>297</v>
      </c>
      <c r="C5" s="183"/>
      <c r="D5" s="183"/>
      <c r="E5" s="184"/>
      <c r="F5" s="182"/>
      <c r="G5" s="185" t="s">
        <v>19</v>
      </c>
      <c r="H5" s="186" t="s">
        <v>99</v>
      </c>
      <c r="I5" s="186"/>
    </row>
    <row r="6" spans="1:9" ht="12">
      <c r="A6" s="182"/>
      <c r="B6" s="182"/>
      <c r="C6" s="182"/>
      <c r="D6" s="182"/>
      <c r="E6" s="182"/>
      <c r="F6" s="182"/>
      <c r="G6" s="182"/>
      <c r="H6" s="182"/>
      <c r="I6" s="182"/>
    </row>
    <row r="7" spans="1:9" ht="12">
      <c r="A7" s="182"/>
      <c r="B7" s="182"/>
      <c r="C7" s="182"/>
      <c r="D7" s="182"/>
      <c r="E7" s="182"/>
      <c r="F7" s="182"/>
      <c r="G7" s="182"/>
      <c r="H7" s="182"/>
      <c r="I7" s="182"/>
    </row>
    <row r="8" spans="1:9" ht="12">
      <c r="A8" s="191" t="s">
        <v>20</v>
      </c>
      <c r="B8" s="182"/>
      <c r="C8" s="184"/>
      <c r="D8" s="184"/>
      <c r="E8" s="184"/>
      <c r="F8" s="184"/>
      <c r="G8" s="184"/>
      <c r="H8" s="184"/>
      <c r="I8" s="184"/>
    </row>
    <row r="9" spans="1:9" ht="12">
      <c r="A9" s="187" t="s">
        <v>295</v>
      </c>
      <c r="C9" s="184"/>
      <c r="D9" s="184"/>
      <c r="E9" s="184"/>
      <c r="F9" s="184"/>
      <c r="G9" s="184"/>
      <c r="H9" s="184"/>
      <c r="I9" s="184"/>
    </row>
    <row r="10" spans="1:9" ht="12">
      <c r="A10" s="191" t="s">
        <v>21</v>
      </c>
      <c r="B10" s="191"/>
      <c r="C10" s="184"/>
      <c r="D10" s="184"/>
      <c r="E10" s="184"/>
      <c r="F10" s="184"/>
      <c r="G10" s="184"/>
      <c r="H10" s="184"/>
      <c r="I10" s="184"/>
    </row>
    <row r="11" spans="1:9" ht="12">
      <c r="A11" s="182" t="s">
        <v>60</v>
      </c>
      <c r="B11" s="187"/>
      <c r="C11" s="184"/>
      <c r="D11" s="184"/>
      <c r="E11" s="184"/>
      <c r="F11" s="184"/>
      <c r="G11" s="184"/>
      <c r="H11" s="184"/>
      <c r="I11" s="184"/>
    </row>
    <row r="12" spans="1:9" ht="12">
      <c r="A12" s="191" t="s">
        <v>23</v>
      </c>
      <c r="B12" s="191"/>
      <c r="C12" s="192"/>
      <c r="D12" s="184"/>
      <c r="E12" s="184"/>
      <c r="F12" s="184"/>
      <c r="G12" s="184"/>
      <c r="H12" s="184"/>
      <c r="I12" s="184"/>
    </row>
    <row r="13" spans="1:9" ht="12">
      <c r="A13" s="187" t="s">
        <v>296</v>
      </c>
      <c r="B13" s="182"/>
      <c r="C13" s="184"/>
      <c r="D13" s="184"/>
      <c r="E13" s="184"/>
      <c r="F13" s="184"/>
      <c r="G13" s="184"/>
      <c r="H13" s="184"/>
      <c r="I13" s="184"/>
    </row>
    <row r="14" spans="1:9" ht="12">
      <c r="A14" s="193" t="s">
        <v>33</v>
      </c>
      <c r="B14" s="191"/>
      <c r="C14" s="192"/>
      <c r="D14" s="192"/>
      <c r="E14" s="184"/>
      <c r="F14" s="184"/>
      <c r="G14" s="184"/>
      <c r="H14" s="184"/>
      <c r="I14" s="184"/>
    </row>
    <row r="15" spans="1:9" ht="12">
      <c r="A15" s="182"/>
      <c r="B15" s="182"/>
      <c r="C15" s="184"/>
      <c r="D15" s="184"/>
      <c r="E15" s="184"/>
      <c r="F15" s="184"/>
      <c r="G15" s="184"/>
      <c r="H15" s="184"/>
      <c r="I15" s="184"/>
    </row>
    <row r="16" spans="1:9" ht="12">
      <c r="A16" s="193" t="s">
        <v>30</v>
      </c>
      <c r="B16" s="182"/>
      <c r="C16" s="184"/>
      <c r="D16" s="184"/>
      <c r="E16" s="184"/>
      <c r="F16" s="184"/>
      <c r="G16" s="184"/>
      <c r="H16" s="184"/>
      <c r="I16" s="184"/>
    </row>
    <row r="17" spans="1:9" ht="12">
      <c r="A17" s="184"/>
      <c r="B17" s="184"/>
      <c r="C17" s="184"/>
      <c r="D17" s="188"/>
      <c r="E17" s="184"/>
      <c r="F17" s="184"/>
      <c r="G17" s="184"/>
      <c r="H17" s="184"/>
      <c r="I17" s="184"/>
    </row>
    <row r="18" spans="1:9" ht="12.75">
      <c r="A18" s="196" t="s">
        <v>12</v>
      </c>
      <c r="B18" s="197"/>
      <c r="C18" s="197"/>
      <c r="D18" s="197"/>
      <c r="E18" s="197"/>
      <c r="F18" s="197"/>
      <c r="G18" s="197"/>
      <c r="H18" s="197"/>
      <c r="I18" s="198"/>
    </row>
    <row r="19" spans="1:9" ht="12">
      <c r="A19" s="94"/>
      <c r="B19" s="95"/>
      <c r="C19" s="96" t="s">
        <v>27</v>
      </c>
      <c r="D19" s="96" t="s">
        <v>28</v>
      </c>
      <c r="E19" s="96" t="s">
        <v>29</v>
      </c>
      <c r="F19" s="96" t="s">
        <v>32</v>
      </c>
      <c r="G19" s="96" t="s">
        <v>35</v>
      </c>
      <c r="H19" s="96" t="s">
        <v>36</v>
      </c>
      <c r="I19" s="96" t="s">
        <v>37</v>
      </c>
    </row>
    <row r="20" spans="1:9" ht="12">
      <c r="A20" s="94"/>
      <c r="B20" s="95"/>
      <c r="C20" s="97" t="s">
        <v>10</v>
      </c>
      <c r="D20" s="98" t="s">
        <v>10</v>
      </c>
      <c r="E20" s="97" t="s">
        <v>10</v>
      </c>
      <c r="F20" s="97" t="s">
        <v>10</v>
      </c>
      <c r="G20" s="97" t="s">
        <v>11</v>
      </c>
      <c r="H20" s="97" t="s">
        <v>11</v>
      </c>
      <c r="I20" s="97" t="s">
        <v>11</v>
      </c>
    </row>
    <row r="21" spans="1:9" ht="12">
      <c r="A21" s="94" t="s">
        <v>0</v>
      </c>
      <c r="B21" s="95"/>
      <c r="C21" s="99"/>
      <c r="D21" s="100"/>
      <c r="E21" s="100"/>
      <c r="F21" s="100">
        <v>50000</v>
      </c>
      <c r="G21" s="100"/>
      <c r="H21" s="100">
        <v>0</v>
      </c>
      <c r="I21" s="100">
        <v>0</v>
      </c>
    </row>
    <row r="22" spans="1:9" ht="12">
      <c r="A22" s="94" t="s">
        <v>1</v>
      </c>
      <c r="B22" s="95"/>
      <c r="C22" s="99"/>
      <c r="D22" s="100">
        <f aca="true" t="shared" si="0" ref="D22:I22">C33</f>
        <v>0</v>
      </c>
      <c r="E22" s="100">
        <f t="shared" si="0"/>
        <v>0</v>
      </c>
      <c r="F22" s="100">
        <f t="shared" si="0"/>
        <v>0</v>
      </c>
      <c r="G22" s="100">
        <f t="shared" si="0"/>
        <v>0</v>
      </c>
      <c r="H22" s="100">
        <f t="shared" si="0"/>
        <v>0</v>
      </c>
      <c r="I22" s="100">
        <f t="shared" si="0"/>
        <v>0</v>
      </c>
    </row>
    <row r="23" spans="1:9" ht="12">
      <c r="A23" s="94" t="s">
        <v>2</v>
      </c>
      <c r="B23" s="95"/>
      <c r="C23" s="99"/>
      <c r="D23" s="100"/>
      <c r="E23" s="100"/>
      <c r="F23" s="100">
        <v>0</v>
      </c>
      <c r="G23" s="100">
        <v>0</v>
      </c>
      <c r="H23" s="100">
        <v>0</v>
      </c>
      <c r="I23" s="100">
        <v>0</v>
      </c>
    </row>
    <row r="24" spans="1:10" ht="12">
      <c r="A24" s="94" t="s">
        <v>3</v>
      </c>
      <c r="B24" s="95"/>
      <c r="C24" s="99"/>
      <c r="D24" s="100"/>
      <c r="E24" s="100"/>
      <c r="F24" s="99">
        <v>0</v>
      </c>
      <c r="G24" s="100">
        <v>0</v>
      </c>
      <c r="H24" s="100">
        <v>0</v>
      </c>
      <c r="I24" s="100">
        <v>0</v>
      </c>
      <c r="J24" s="30"/>
    </row>
    <row r="25" spans="1:9" ht="12">
      <c r="A25" s="94"/>
      <c r="B25" s="95"/>
      <c r="C25" s="99"/>
      <c r="D25" s="100"/>
      <c r="E25" s="100"/>
      <c r="F25" s="100"/>
      <c r="G25" s="100"/>
      <c r="H25" s="100"/>
      <c r="I25" s="100"/>
    </row>
    <row r="26" spans="1:9" ht="12">
      <c r="A26" s="94" t="s">
        <v>4</v>
      </c>
      <c r="B26" s="93"/>
      <c r="C26" s="101"/>
      <c r="D26" s="101"/>
      <c r="E26" s="101"/>
      <c r="F26" s="101"/>
      <c r="G26" s="101"/>
      <c r="H26" s="101"/>
      <c r="I26" s="99"/>
    </row>
    <row r="27" spans="1:9" ht="12">
      <c r="A27" s="102" t="s">
        <v>34</v>
      </c>
      <c r="B27" s="95"/>
      <c r="C27" s="99"/>
      <c r="D27" s="103"/>
      <c r="E27" s="101"/>
      <c r="F27" s="101"/>
      <c r="G27" s="101"/>
      <c r="H27" s="101"/>
      <c r="I27" s="99"/>
    </row>
    <row r="28" spans="1:9" ht="12">
      <c r="A28" s="104"/>
      <c r="B28" s="105"/>
      <c r="C28" s="99">
        <v>0</v>
      </c>
      <c r="D28" s="100">
        <v>0</v>
      </c>
      <c r="E28" s="100">
        <v>0</v>
      </c>
      <c r="F28" s="100">
        <v>0</v>
      </c>
      <c r="G28" s="100"/>
      <c r="H28" s="100"/>
      <c r="I28" s="100"/>
    </row>
    <row r="29" spans="1:9" ht="12">
      <c r="A29" s="104"/>
      <c r="B29" s="105"/>
      <c r="C29" s="99"/>
      <c r="D29" s="100"/>
      <c r="E29" s="100"/>
      <c r="F29" s="100"/>
      <c r="G29" s="100"/>
      <c r="H29" s="100"/>
      <c r="I29" s="100"/>
    </row>
    <row r="30" spans="1:9" ht="12">
      <c r="A30" s="104"/>
      <c r="B30" s="105"/>
      <c r="C30" s="99"/>
      <c r="D30" s="100"/>
      <c r="E30" s="100"/>
      <c r="F30" s="100"/>
      <c r="G30" s="100"/>
      <c r="H30" s="100"/>
      <c r="I30" s="100"/>
    </row>
    <row r="31" spans="1:9" ht="12">
      <c r="A31" s="94" t="s">
        <v>5</v>
      </c>
      <c r="B31" s="95"/>
      <c r="C31" s="99">
        <f aca="true" t="shared" si="1" ref="C31:I31">SUM(C28:C30)</f>
        <v>0</v>
      </c>
      <c r="D31" s="99">
        <f t="shared" si="1"/>
        <v>0</v>
      </c>
      <c r="E31" s="99">
        <f t="shared" si="1"/>
        <v>0</v>
      </c>
      <c r="F31" s="99">
        <f t="shared" si="1"/>
        <v>0</v>
      </c>
      <c r="G31" s="99">
        <f t="shared" si="1"/>
        <v>0</v>
      </c>
      <c r="H31" s="99">
        <f t="shared" si="1"/>
        <v>0</v>
      </c>
      <c r="I31" s="99">
        <f t="shared" si="1"/>
        <v>0</v>
      </c>
    </row>
    <row r="32" spans="1:9" ht="12">
      <c r="A32" s="94"/>
      <c r="B32" s="95"/>
      <c r="C32" s="99"/>
      <c r="D32" s="100"/>
      <c r="E32" s="100"/>
      <c r="F32" s="100"/>
      <c r="G32" s="100"/>
      <c r="H32" s="100"/>
      <c r="I32" s="100"/>
    </row>
    <row r="33" spans="1:9" ht="12">
      <c r="A33" s="94" t="s">
        <v>7</v>
      </c>
      <c r="B33" s="95"/>
      <c r="C33" s="99">
        <f>+C22+C23-C24+C31</f>
        <v>0</v>
      </c>
      <c r="D33" s="99">
        <f aca="true" t="shared" si="2" ref="D33:I33">+D22+D23-D24+D31</f>
        <v>0</v>
      </c>
      <c r="E33" s="99">
        <f>+E22+E23-E24+E31</f>
        <v>0</v>
      </c>
      <c r="F33" s="99">
        <f t="shared" si="2"/>
        <v>0</v>
      </c>
      <c r="G33" s="99">
        <f>+G22+G23-G24+G31</f>
        <v>0</v>
      </c>
      <c r="H33" s="99">
        <f>+H22+H23-H24+H31</f>
        <v>0</v>
      </c>
      <c r="I33" s="99">
        <f t="shared" si="2"/>
        <v>0</v>
      </c>
    </row>
    <row r="34" spans="1:9" ht="12">
      <c r="A34" s="104"/>
      <c r="B34" s="105"/>
      <c r="C34" s="106"/>
      <c r="D34" s="107"/>
      <c r="E34" s="107"/>
      <c r="F34" s="100"/>
      <c r="G34" s="100"/>
      <c r="H34" s="100"/>
      <c r="I34" s="100"/>
    </row>
    <row r="35" spans="1:9" ht="12">
      <c r="A35" s="94" t="s">
        <v>24</v>
      </c>
      <c r="B35" s="95"/>
      <c r="C35" s="106"/>
      <c r="D35" s="107"/>
      <c r="E35" s="107"/>
      <c r="F35" s="100"/>
      <c r="G35" s="100">
        <v>0</v>
      </c>
      <c r="H35" s="100">
        <v>0</v>
      </c>
      <c r="I35" s="100">
        <v>0</v>
      </c>
    </row>
    <row r="36" spans="1:9" ht="12">
      <c r="A36" s="104"/>
      <c r="B36" s="105"/>
      <c r="C36" s="106"/>
      <c r="D36" s="107"/>
      <c r="E36" s="107"/>
      <c r="F36" s="100">
        <v>0</v>
      </c>
      <c r="G36" s="100"/>
      <c r="H36" s="100"/>
      <c r="I36" s="100"/>
    </row>
    <row r="37" spans="1:9" ht="12">
      <c r="A37" s="94" t="s">
        <v>25</v>
      </c>
      <c r="B37" s="108"/>
      <c r="C37" s="109">
        <f>C33-C35</f>
        <v>0</v>
      </c>
      <c r="D37" s="109">
        <f aca="true" t="shared" si="3" ref="D37:I37">D33-D35</f>
        <v>0</v>
      </c>
      <c r="E37" s="109">
        <f t="shared" si="3"/>
        <v>0</v>
      </c>
      <c r="F37" s="110">
        <f t="shared" si="3"/>
        <v>0</v>
      </c>
      <c r="G37" s="110">
        <f t="shared" si="3"/>
        <v>0</v>
      </c>
      <c r="H37" s="110">
        <f t="shared" si="3"/>
        <v>0</v>
      </c>
      <c r="I37" s="110">
        <f t="shared" si="3"/>
        <v>0</v>
      </c>
    </row>
    <row r="38" spans="1:9" ht="12">
      <c r="A38" s="111"/>
      <c r="B38" s="111"/>
      <c r="C38" s="112"/>
      <c r="D38" s="112"/>
      <c r="E38" s="112"/>
      <c r="F38" s="112"/>
      <c r="G38" s="112"/>
      <c r="H38" s="112"/>
      <c r="I38" s="112"/>
    </row>
    <row r="39" spans="1:9" ht="12">
      <c r="A39" s="113" t="s">
        <v>26</v>
      </c>
      <c r="B39" s="89"/>
      <c r="C39" s="114"/>
      <c r="D39" s="114"/>
      <c r="E39" s="114"/>
      <c r="F39" s="114"/>
      <c r="G39" s="114"/>
      <c r="H39" s="114"/>
      <c r="I39" s="114"/>
    </row>
    <row r="40" spans="1:9" ht="12">
      <c r="A40" s="115" t="s">
        <v>31</v>
      </c>
      <c r="B40" s="105"/>
      <c r="C40" s="107"/>
      <c r="D40" s="107"/>
      <c r="E40" s="107"/>
      <c r="F40" s="107"/>
      <c r="G40" s="107"/>
      <c r="H40" s="107"/>
      <c r="I40" s="107"/>
    </row>
    <row r="41" spans="1:9" ht="12">
      <c r="A41" s="94"/>
      <c r="B41" s="95"/>
      <c r="C41" s="100"/>
      <c r="D41" s="100"/>
      <c r="E41" s="100"/>
      <c r="F41" s="100"/>
      <c r="G41" s="100"/>
      <c r="H41" s="100"/>
      <c r="I41" s="100"/>
    </row>
    <row r="42" spans="1:9" ht="12">
      <c r="A42" s="94" t="s">
        <v>6</v>
      </c>
      <c r="B42" s="95"/>
      <c r="C42" s="100"/>
      <c r="D42" s="100"/>
      <c r="E42" s="100"/>
      <c r="F42" s="100"/>
      <c r="G42" s="100"/>
      <c r="H42" s="100"/>
      <c r="I42" s="100"/>
    </row>
    <row r="43" spans="1:9" ht="12">
      <c r="A43" s="94"/>
      <c r="B43" s="95"/>
      <c r="C43" s="100"/>
      <c r="D43" s="100"/>
      <c r="E43" s="100"/>
      <c r="F43" s="100"/>
      <c r="G43" s="100"/>
      <c r="H43" s="100"/>
      <c r="I43" s="100"/>
    </row>
    <row r="44" spans="1:9" ht="12">
      <c r="A44" s="116" t="s">
        <v>8</v>
      </c>
      <c r="B44" s="108"/>
      <c r="C44" s="100"/>
      <c r="D44" s="100"/>
      <c r="E44" s="100"/>
      <c r="F44" s="100"/>
      <c r="G44" s="100"/>
      <c r="H44" s="100"/>
      <c r="I44" s="100"/>
    </row>
    <row r="45" spans="1:9" ht="12">
      <c r="A45" s="117" t="s">
        <v>9</v>
      </c>
      <c r="B45" s="118"/>
      <c r="C45" s="100"/>
      <c r="D45" s="100"/>
      <c r="E45" s="100"/>
      <c r="F45" s="100"/>
      <c r="G45" s="100"/>
      <c r="H45" s="100"/>
      <c r="I45" s="100"/>
    </row>
  </sheetData>
  <sheetProtection selectLockedCells="1"/>
  <mergeCells count="1">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18" sqref="A18:I18"/>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t="s">
        <v>128</v>
      </c>
      <c r="I2" s="14"/>
    </row>
    <row r="3" spans="1:9" ht="12">
      <c r="A3" s="11" t="s">
        <v>22</v>
      </c>
      <c r="B3" s="14" t="s">
        <v>100</v>
      </c>
      <c r="C3" s="14"/>
      <c r="D3" s="14"/>
      <c r="E3" s="15"/>
      <c r="F3" s="11"/>
      <c r="G3" s="16" t="s">
        <v>15</v>
      </c>
      <c r="H3" s="19" t="s">
        <v>129</v>
      </c>
      <c r="I3" s="19"/>
    </row>
    <row r="4" spans="1:9" ht="12">
      <c r="A4" s="11" t="s">
        <v>16</v>
      </c>
      <c r="B4" s="14" t="s">
        <v>155</v>
      </c>
      <c r="C4" s="14"/>
      <c r="D4" s="14"/>
      <c r="E4" s="15"/>
      <c r="F4" s="11"/>
      <c r="G4" s="16" t="s">
        <v>18</v>
      </c>
      <c r="H4" s="14" t="s">
        <v>54</v>
      </c>
      <c r="I4" s="14"/>
    </row>
    <row r="5" spans="1:9" ht="12">
      <c r="A5" s="11" t="s">
        <v>17</v>
      </c>
      <c r="B5" s="14" t="s">
        <v>138</v>
      </c>
      <c r="C5" s="19"/>
      <c r="D5" s="19"/>
      <c r="E5" s="15"/>
      <c r="F5" s="11"/>
      <c r="G5" s="16" t="s">
        <v>19</v>
      </c>
      <c r="H5" s="19" t="s">
        <v>156</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11" t="s">
        <v>155</v>
      </c>
      <c r="B9" s="11"/>
      <c r="C9" s="15"/>
      <c r="D9" s="15"/>
      <c r="E9" s="15"/>
      <c r="F9" s="15"/>
      <c r="G9" s="15"/>
      <c r="H9" s="15"/>
      <c r="I9" s="15"/>
    </row>
    <row r="10" spans="1:9" ht="12">
      <c r="A10" s="11" t="s">
        <v>134</v>
      </c>
      <c r="B10" s="11"/>
      <c r="C10" s="15"/>
      <c r="D10" s="15"/>
      <c r="E10" s="15"/>
      <c r="F10" s="15"/>
      <c r="G10" s="15"/>
      <c r="H10" s="15"/>
      <c r="I10" s="15"/>
    </row>
    <row r="11" spans="1:9" ht="12">
      <c r="A11" s="11" t="s">
        <v>135</v>
      </c>
      <c r="B11" s="11"/>
      <c r="C11" s="15"/>
      <c r="D11" s="15"/>
      <c r="E11" s="15"/>
      <c r="F11" s="15"/>
      <c r="G11" s="15"/>
      <c r="H11" s="15"/>
      <c r="I11" s="15"/>
    </row>
    <row r="12" spans="1:9" ht="12">
      <c r="A12" s="11" t="s">
        <v>23</v>
      </c>
      <c r="B12" s="11"/>
      <c r="C12" s="15"/>
      <c r="D12" s="15"/>
      <c r="E12" s="15"/>
      <c r="F12" s="15"/>
      <c r="G12" s="15"/>
      <c r="H12" s="15"/>
      <c r="I12" s="15"/>
    </row>
    <row r="13" spans="1:9" ht="12">
      <c r="A13" s="11" t="s">
        <v>157</v>
      </c>
      <c r="B13" s="11"/>
      <c r="C13" s="15"/>
      <c r="D13" s="15"/>
      <c r="E13" s="15"/>
      <c r="F13" s="15"/>
      <c r="G13" s="15"/>
      <c r="H13" s="15"/>
      <c r="I13" s="15"/>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1"/>
      <c r="C16" s="15"/>
      <c r="D16" s="15"/>
      <c r="E16" s="15"/>
      <c r="F16" s="15"/>
      <c r="G16" s="15"/>
      <c r="H16" s="15"/>
      <c r="I16" s="15"/>
    </row>
    <row r="17" spans="1:9" ht="12">
      <c r="A17" s="15"/>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c r="D21" s="70"/>
      <c r="E21" s="70">
        <v>144247</v>
      </c>
      <c r="F21" s="70"/>
      <c r="G21" s="70"/>
      <c r="H21" s="70"/>
      <c r="I21" s="70"/>
    </row>
    <row r="22" spans="1:9" ht="12">
      <c r="A22" s="64" t="s">
        <v>1</v>
      </c>
      <c r="B22" s="65"/>
      <c r="C22" s="69"/>
      <c r="D22" s="70">
        <f aca="true" t="shared" si="0" ref="D22:I22">C33</f>
        <v>0</v>
      </c>
      <c r="E22" s="70">
        <f t="shared" si="0"/>
        <v>0</v>
      </c>
      <c r="F22" s="70">
        <f t="shared" si="0"/>
        <v>0</v>
      </c>
      <c r="G22" s="70">
        <f t="shared" si="0"/>
        <v>0</v>
      </c>
      <c r="H22" s="70">
        <f t="shared" si="0"/>
        <v>0</v>
      </c>
      <c r="I22" s="70">
        <f t="shared" si="0"/>
        <v>0</v>
      </c>
    </row>
    <row r="23" spans="1:9" ht="12">
      <c r="A23" s="64" t="s">
        <v>2</v>
      </c>
      <c r="B23" s="65"/>
      <c r="C23" s="69"/>
      <c r="D23" s="70"/>
      <c r="E23" s="70">
        <v>8010</v>
      </c>
      <c r="F23" s="70">
        <v>136237</v>
      </c>
      <c r="G23" s="70"/>
      <c r="H23" s="70"/>
      <c r="I23" s="70"/>
    </row>
    <row r="24" spans="1:9" ht="12">
      <c r="A24" s="64" t="s">
        <v>3</v>
      </c>
      <c r="B24" s="65"/>
      <c r="C24" s="69"/>
      <c r="D24" s="70"/>
      <c r="E24" s="70">
        <v>8010</v>
      </c>
      <c r="F24" s="69">
        <v>136237</v>
      </c>
      <c r="G24" s="70"/>
      <c r="H24" s="70"/>
      <c r="I24" s="70"/>
    </row>
    <row r="25" spans="1:9" ht="12">
      <c r="A25" s="64"/>
      <c r="B25" s="65"/>
      <c r="C25" s="69"/>
      <c r="D25" s="70"/>
      <c r="E25" s="70"/>
      <c r="F25" s="70"/>
      <c r="G25" s="70"/>
      <c r="H25" s="70"/>
      <c r="I25" s="70"/>
    </row>
    <row r="26" spans="1:9" ht="12">
      <c r="A26" s="64" t="s">
        <v>4</v>
      </c>
      <c r="B26" s="19"/>
      <c r="C26" s="71"/>
      <c r="D26" s="71"/>
      <c r="E26" s="71"/>
      <c r="F26" s="71"/>
      <c r="G26" s="71"/>
      <c r="H26" s="71"/>
      <c r="I26" s="69"/>
    </row>
    <row r="27" spans="1:9" ht="12">
      <c r="A27" s="72" t="s">
        <v>34</v>
      </c>
      <c r="B27" s="65"/>
      <c r="C27" s="69"/>
      <c r="D27" s="73"/>
      <c r="E27" s="71"/>
      <c r="F27" s="71"/>
      <c r="G27" s="71"/>
      <c r="H27" s="71"/>
      <c r="I27" s="69"/>
    </row>
    <row r="28" spans="1:9" ht="12">
      <c r="A28" s="74"/>
      <c r="B28" s="75"/>
      <c r="C28" s="69">
        <v>0</v>
      </c>
      <c r="D28" s="70">
        <v>0</v>
      </c>
      <c r="E28" s="70">
        <v>0</v>
      </c>
      <c r="F28" s="70">
        <v>0</v>
      </c>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0</v>
      </c>
      <c r="D33" s="69">
        <f aca="true" t="shared" si="2" ref="D33:I33">+D22+D23-D24+D31</f>
        <v>0</v>
      </c>
      <c r="E33" s="69">
        <f>+E22+E23-E24+E31</f>
        <v>0</v>
      </c>
      <c r="F33" s="69">
        <f t="shared" si="2"/>
        <v>0</v>
      </c>
      <c r="G33" s="69">
        <f>+G22+G23-G24+G31</f>
        <v>0</v>
      </c>
      <c r="H33" s="69">
        <f>+H22+H23-H24+H31</f>
        <v>0</v>
      </c>
      <c r="I33" s="69">
        <f t="shared" si="2"/>
        <v>0</v>
      </c>
    </row>
    <row r="34" spans="1:9" ht="12">
      <c r="A34" s="74"/>
      <c r="B34" s="75"/>
      <c r="C34" s="76"/>
      <c r="D34" s="77"/>
      <c r="E34" s="77"/>
      <c r="F34" s="70"/>
      <c r="G34" s="70"/>
      <c r="H34" s="70"/>
      <c r="I34" s="70"/>
    </row>
    <row r="35" spans="1:9" ht="12">
      <c r="A35" s="64" t="s">
        <v>24</v>
      </c>
      <c r="B35" s="65"/>
      <c r="C35" s="76"/>
      <c r="D35" s="77"/>
      <c r="E35" s="77">
        <v>126248</v>
      </c>
      <c r="F35" s="70">
        <v>0</v>
      </c>
      <c r="G35" s="70"/>
      <c r="H35" s="70"/>
      <c r="I35" s="70"/>
    </row>
    <row r="36" spans="1:9" ht="12">
      <c r="A36" s="74"/>
      <c r="B36" s="75"/>
      <c r="C36" s="76"/>
      <c r="D36" s="77"/>
      <c r="E36" s="77"/>
      <c r="F36" s="70"/>
      <c r="G36" s="70"/>
      <c r="H36" s="70"/>
      <c r="I36" s="70"/>
    </row>
    <row r="37" spans="1:9" ht="12">
      <c r="A37" s="64" t="s">
        <v>25</v>
      </c>
      <c r="B37" s="78"/>
      <c r="C37" s="79">
        <f>C33-C35</f>
        <v>0</v>
      </c>
      <c r="D37" s="79">
        <f aca="true" t="shared" si="3" ref="D37:I37">D33-D35</f>
        <v>0</v>
      </c>
      <c r="E37" s="79">
        <f t="shared" si="3"/>
        <v>-126248</v>
      </c>
      <c r="F37" s="80">
        <f t="shared" si="3"/>
        <v>0</v>
      </c>
      <c r="G37" s="80">
        <f t="shared" si="3"/>
        <v>0</v>
      </c>
      <c r="H37" s="80">
        <f t="shared" si="3"/>
        <v>0</v>
      </c>
      <c r="I37" s="80">
        <f t="shared" si="3"/>
        <v>0</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1">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8" sqref="A18:I18"/>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t="s">
        <v>211</v>
      </c>
      <c r="I2" s="14"/>
    </row>
    <row r="3" spans="1:9" ht="12">
      <c r="A3" s="11" t="s">
        <v>22</v>
      </c>
      <c r="B3" s="14" t="s">
        <v>202</v>
      </c>
      <c r="C3" s="14"/>
      <c r="D3" s="14"/>
      <c r="E3" s="15"/>
      <c r="F3" s="11"/>
      <c r="G3" s="16" t="s">
        <v>15</v>
      </c>
      <c r="H3" s="19" t="s">
        <v>212</v>
      </c>
      <c r="I3" s="19"/>
    </row>
    <row r="4" spans="1:9" ht="12">
      <c r="A4" s="11" t="s">
        <v>16</v>
      </c>
      <c r="B4" s="14" t="s">
        <v>236</v>
      </c>
      <c r="C4" s="14"/>
      <c r="D4" s="14"/>
      <c r="E4" s="15"/>
      <c r="F4" s="11"/>
      <c r="G4" s="16" t="s">
        <v>18</v>
      </c>
      <c r="H4" s="14" t="s">
        <v>205</v>
      </c>
      <c r="I4" s="14"/>
    </row>
    <row r="5" spans="1:9" ht="12">
      <c r="A5" s="11" t="s">
        <v>17</v>
      </c>
      <c r="B5" s="14" t="s">
        <v>130</v>
      </c>
      <c r="C5" s="19"/>
      <c r="D5" s="19"/>
      <c r="E5" s="15"/>
      <c r="F5" s="11"/>
      <c r="G5" s="16" t="s">
        <v>19</v>
      </c>
      <c r="H5" s="19" t="s">
        <v>237</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212" t="s">
        <v>238</v>
      </c>
      <c r="B9" s="213"/>
      <c r="C9" s="213"/>
      <c r="D9" s="213"/>
      <c r="E9" s="213"/>
      <c r="F9" s="213"/>
      <c r="G9" s="213"/>
      <c r="H9" s="213"/>
      <c r="I9" s="213"/>
    </row>
    <row r="10" spans="1:9" ht="12">
      <c r="A10" s="11" t="s">
        <v>21</v>
      </c>
      <c r="B10" s="11"/>
      <c r="C10" s="15"/>
      <c r="D10" s="15"/>
      <c r="E10" s="15"/>
      <c r="F10" s="15"/>
      <c r="G10" s="15"/>
      <c r="H10" s="15"/>
      <c r="I10" s="15"/>
    </row>
    <row r="11" spans="1:9" ht="12">
      <c r="A11" s="28" t="s">
        <v>208</v>
      </c>
      <c r="B11" s="11"/>
      <c r="C11" s="15"/>
      <c r="D11" s="15"/>
      <c r="E11" s="15"/>
      <c r="F11" s="15"/>
      <c r="G11" s="15"/>
      <c r="H11" s="15"/>
      <c r="I11" s="15"/>
    </row>
    <row r="12" spans="1:9" ht="12">
      <c r="A12" s="11" t="s">
        <v>23</v>
      </c>
      <c r="B12" s="11"/>
      <c r="C12" s="15"/>
      <c r="D12" s="15"/>
      <c r="E12" s="15"/>
      <c r="F12" s="15"/>
      <c r="G12" s="15"/>
      <c r="H12" s="15"/>
      <c r="I12" s="15"/>
    </row>
    <row r="13" spans="1:9" ht="12">
      <c r="A13" s="205" t="s">
        <v>239</v>
      </c>
      <c r="B13" s="205"/>
      <c r="C13" s="205"/>
      <c r="D13" s="205"/>
      <c r="E13" s="205"/>
      <c r="F13" s="205"/>
      <c r="G13" s="205"/>
      <c r="H13" s="205"/>
      <c r="I13" s="205"/>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1"/>
      <c r="C16" s="15"/>
      <c r="D16" s="15"/>
      <c r="E16" s="15"/>
      <c r="F16" s="15"/>
      <c r="G16" s="15"/>
      <c r="H16" s="15"/>
      <c r="I16" s="15"/>
    </row>
    <row r="17" spans="1:9" ht="12">
      <c r="A17" s="15" t="s">
        <v>210</v>
      </c>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c r="D21" s="70"/>
      <c r="E21" s="70"/>
      <c r="F21" s="70">
        <v>249441</v>
      </c>
      <c r="G21" s="70"/>
      <c r="H21" s="70">
        <v>0</v>
      </c>
      <c r="I21" s="70">
        <v>0</v>
      </c>
    </row>
    <row r="22" spans="1:9" ht="12">
      <c r="A22" s="64" t="s">
        <v>1</v>
      </c>
      <c r="B22" s="65"/>
      <c r="C22" s="69"/>
      <c r="D22" s="70">
        <f aca="true" t="shared" si="0" ref="D22:I22">C33</f>
        <v>0</v>
      </c>
      <c r="E22" s="70">
        <v>0</v>
      </c>
      <c r="F22" s="70">
        <f t="shared" si="0"/>
        <v>0</v>
      </c>
      <c r="G22" s="70">
        <f t="shared" si="0"/>
        <v>0</v>
      </c>
      <c r="H22" s="70">
        <f t="shared" si="0"/>
        <v>0</v>
      </c>
      <c r="I22" s="70">
        <f t="shared" si="0"/>
        <v>0</v>
      </c>
    </row>
    <row r="23" spans="1:9" ht="12">
      <c r="A23" s="64" t="s">
        <v>2</v>
      </c>
      <c r="B23" s="65"/>
      <c r="C23" s="69"/>
      <c r="D23" s="70"/>
      <c r="E23" s="70"/>
      <c r="F23" s="70">
        <v>0</v>
      </c>
      <c r="G23" s="70">
        <v>83147</v>
      </c>
      <c r="H23" s="70">
        <v>83147</v>
      </c>
      <c r="I23" s="70">
        <v>83147</v>
      </c>
    </row>
    <row r="24" spans="1:9" ht="12">
      <c r="A24" s="64" t="s">
        <v>3</v>
      </c>
      <c r="B24" s="65"/>
      <c r="C24" s="69"/>
      <c r="D24" s="70"/>
      <c r="E24" s="70"/>
      <c r="F24" s="69">
        <v>0</v>
      </c>
      <c r="G24" s="70">
        <v>83147</v>
      </c>
      <c r="H24" s="70">
        <v>83147</v>
      </c>
      <c r="I24" s="70">
        <v>83147</v>
      </c>
    </row>
    <row r="25" spans="1:11" ht="12">
      <c r="A25" s="64"/>
      <c r="B25" s="65"/>
      <c r="C25" s="69"/>
      <c r="D25" s="70"/>
      <c r="E25" s="70"/>
      <c r="F25" s="70"/>
      <c r="G25" s="70"/>
      <c r="H25" s="70"/>
      <c r="I25" s="70"/>
      <c r="K25" s="62"/>
    </row>
    <row r="26" spans="1:9" ht="12">
      <c r="A26" s="64" t="s">
        <v>4</v>
      </c>
      <c r="B26" s="19"/>
      <c r="C26" s="71"/>
      <c r="D26" s="71"/>
      <c r="E26" s="71"/>
      <c r="F26" s="71"/>
      <c r="G26" s="71"/>
      <c r="H26" s="71"/>
      <c r="I26" s="69"/>
    </row>
    <row r="27" spans="1:9" ht="12">
      <c r="A27" s="72" t="s">
        <v>34</v>
      </c>
      <c r="B27" s="65"/>
      <c r="C27" s="69"/>
      <c r="D27" s="73"/>
      <c r="E27" s="71"/>
      <c r="F27" s="71"/>
      <c r="G27" s="71"/>
      <c r="H27" s="71"/>
      <c r="I27" s="69"/>
    </row>
    <row r="28" spans="1:9" ht="12">
      <c r="A28" s="74"/>
      <c r="B28" s="75"/>
      <c r="C28" s="69"/>
      <c r="D28" s="70"/>
      <c r="E28" s="70"/>
      <c r="F28" s="70"/>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0</v>
      </c>
      <c r="D33" s="69">
        <f aca="true" t="shared" si="2" ref="D33:I33">+D22+D23-D24+D31</f>
        <v>0</v>
      </c>
      <c r="E33" s="69">
        <f>+E22+E23-E24+E31</f>
        <v>0</v>
      </c>
      <c r="F33" s="69">
        <f t="shared" si="2"/>
        <v>0</v>
      </c>
      <c r="G33" s="69">
        <f>+G22+G23-G24+G31</f>
        <v>0</v>
      </c>
      <c r="H33" s="69">
        <f>+H22+H23-H24+H31</f>
        <v>0</v>
      </c>
      <c r="I33" s="69">
        <f t="shared" si="2"/>
        <v>0</v>
      </c>
    </row>
    <row r="34" spans="1:9" ht="12">
      <c r="A34" s="74"/>
      <c r="B34" s="75"/>
      <c r="C34" s="76"/>
      <c r="D34" s="77"/>
      <c r="E34" s="77"/>
      <c r="F34" s="70"/>
      <c r="G34" s="70"/>
      <c r="H34" s="70"/>
      <c r="I34" s="70"/>
    </row>
    <row r="35" spans="1:9" ht="12">
      <c r="A35" s="64" t="s">
        <v>24</v>
      </c>
      <c r="B35" s="65"/>
      <c r="C35" s="76"/>
      <c r="D35" s="77"/>
      <c r="E35" s="77"/>
      <c r="F35" s="70">
        <v>0</v>
      </c>
      <c r="G35" s="70">
        <v>83147</v>
      </c>
      <c r="H35" s="70">
        <v>83147</v>
      </c>
      <c r="I35" s="70">
        <v>0</v>
      </c>
    </row>
    <row r="36" spans="1:9" ht="12">
      <c r="A36" s="74"/>
      <c r="B36" s="75"/>
      <c r="C36" s="76"/>
      <c r="D36" s="77"/>
      <c r="E36" s="77"/>
      <c r="F36" s="70"/>
      <c r="G36" s="70"/>
      <c r="H36" s="70"/>
      <c r="I36" s="70"/>
    </row>
    <row r="37" spans="1:9" ht="12">
      <c r="A37" s="64" t="s">
        <v>25</v>
      </c>
      <c r="B37" s="78"/>
      <c r="C37" s="79">
        <f>C33-C35</f>
        <v>0</v>
      </c>
      <c r="D37" s="79">
        <f aca="true" t="shared" si="3" ref="D37:I37">D33-D35</f>
        <v>0</v>
      </c>
      <c r="E37" s="79">
        <f t="shared" si="3"/>
        <v>0</v>
      </c>
      <c r="F37" s="80">
        <f t="shared" si="3"/>
        <v>0</v>
      </c>
      <c r="G37" s="80">
        <f t="shared" si="3"/>
        <v>-83147</v>
      </c>
      <c r="H37" s="80">
        <f t="shared" si="3"/>
        <v>-83147</v>
      </c>
      <c r="I37" s="80">
        <f t="shared" si="3"/>
        <v>0</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3">
    <mergeCell ref="A9:I9"/>
    <mergeCell ref="A13:I13"/>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8" sqref="A18:I18"/>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t="s">
        <v>216</v>
      </c>
      <c r="I2" s="14"/>
    </row>
    <row r="3" spans="1:9" ht="12">
      <c r="A3" s="11" t="s">
        <v>22</v>
      </c>
      <c r="B3" s="14" t="s">
        <v>202</v>
      </c>
      <c r="C3" s="14"/>
      <c r="D3" s="14"/>
      <c r="E3" s="15"/>
      <c r="F3" s="11"/>
      <c r="G3" s="16" t="s">
        <v>15</v>
      </c>
      <c r="H3" s="19" t="s">
        <v>240</v>
      </c>
      <c r="I3" s="19"/>
    </row>
    <row r="4" spans="1:9" ht="12">
      <c r="A4" s="11" t="s">
        <v>16</v>
      </c>
      <c r="B4" s="14" t="s">
        <v>241</v>
      </c>
      <c r="C4" s="14"/>
      <c r="D4" s="14"/>
      <c r="E4" s="15"/>
      <c r="F4" s="11"/>
      <c r="G4" s="16" t="s">
        <v>18</v>
      </c>
      <c r="H4" s="14" t="s">
        <v>205</v>
      </c>
      <c r="I4" s="14"/>
    </row>
    <row r="5" spans="1:9" ht="12">
      <c r="A5" s="11" t="s">
        <v>17</v>
      </c>
      <c r="B5" s="14" t="s">
        <v>138</v>
      </c>
      <c r="C5" s="19"/>
      <c r="D5" s="19"/>
      <c r="E5" s="15"/>
      <c r="F5" s="11"/>
      <c r="G5" s="16" t="s">
        <v>19</v>
      </c>
      <c r="H5" s="19" t="s">
        <v>242</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212" t="s">
        <v>243</v>
      </c>
      <c r="B9" s="213"/>
      <c r="C9" s="213"/>
      <c r="D9" s="213"/>
      <c r="E9" s="213"/>
      <c r="F9" s="213"/>
      <c r="G9" s="213"/>
      <c r="H9" s="213"/>
      <c r="I9" s="213"/>
    </row>
    <row r="10" spans="1:9" ht="12">
      <c r="A10" s="11" t="s">
        <v>21</v>
      </c>
      <c r="B10" s="11"/>
      <c r="C10" s="15"/>
      <c r="D10" s="15"/>
      <c r="E10" s="15"/>
      <c r="F10" s="15"/>
      <c r="G10" s="15"/>
      <c r="H10" s="15"/>
      <c r="I10" s="15"/>
    </row>
    <row r="11" spans="1:9" ht="12">
      <c r="A11" s="28" t="s">
        <v>208</v>
      </c>
      <c r="B11" s="11"/>
      <c r="C11" s="15"/>
      <c r="D11" s="15"/>
      <c r="E11" s="15"/>
      <c r="F11" s="15"/>
      <c r="G11" s="15"/>
      <c r="H11" s="15"/>
      <c r="I11" s="15"/>
    </row>
    <row r="12" spans="1:9" ht="12">
      <c r="A12" s="11" t="s">
        <v>23</v>
      </c>
      <c r="B12" s="11"/>
      <c r="C12" s="15"/>
      <c r="D12" s="15"/>
      <c r="E12" s="15"/>
      <c r="F12" s="15"/>
      <c r="G12" s="15"/>
      <c r="H12" s="15"/>
      <c r="I12" s="15"/>
    </row>
    <row r="13" spans="1:9" ht="12">
      <c r="A13" s="205" t="s">
        <v>244</v>
      </c>
      <c r="B13" s="205"/>
      <c r="C13" s="205"/>
      <c r="D13" s="205"/>
      <c r="E13" s="205"/>
      <c r="F13" s="205"/>
      <c r="G13" s="205"/>
      <c r="H13" s="205"/>
      <c r="I13" s="205"/>
    </row>
    <row r="14" spans="1:9" ht="12">
      <c r="A14" s="12" t="s">
        <v>33</v>
      </c>
      <c r="B14" s="11"/>
      <c r="C14" s="15"/>
      <c r="D14" s="15"/>
      <c r="E14" s="15"/>
      <c r="F14" s="15"/>
      <c r="G14" s="15"/>
      <c r="H14" s="15"/>
      <c r="I14" s="15"/>
    </row>
    <row r="15" spans="1:9" ht="12">
      <c r="A15" s="11"/>
      <c r="B15" s="11"/>
      <c r="C15" s="15"/>
      <c r="D15" s="15"/>
      <c r="E15" s="15"/>
      <c r="F15" s="15"/>
      <c r="G15" s="15"/>
      <c r="H15" s="15"/>
      <c r="I15" s="15"/>
    </row>
    <row r="16" spans="1:9" ht="12">
      <c r="A16" s="12" t="s">
        <v>30</v>
      </c>
      <c r="B16" s="11"/>
      <c r="C16" s="15"/>
      <c r="D16" s="15"/>
      <c r="E16" s="15"/>
      <c r="F16" s="15"/>
      <c r="G16" s="15"/>
      <c r="H16" s="15"/>
      <c r="I16" s="15"/>
    </row>
    <row r="17" spans="1:9" ht="12">
      <c r="A17" s="15" t="s">
        <v>210</v>
      </c>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c r="D21" s="70"/>
      <c r="E21" s="70"/>
      <c r="F21" s="70"/>
      <c r="G21" s="70">
        <v>246255</v>
      </c>
      <c r="H21" s="70">
        <v>0</v>
      </c>
      <c r="I21" s="70">
        <v>0</v>
      </c>
    </row>
    <row r="22" spans="1:9" ht="12">
      <c r="A22" s="64" t="s">
        <v>1</v>
      </c>
      <c r="B22" s="65"/>
      <c r="C22" s="69"/>
      <c r="D22" s="70">
        <f aca="true" t="shared" si="0" ref="D22:I22">C33</f>
        <v>0</v>
      </c>
      <c r="E22" s="70">
        <v>0</v>
      </c>
      <c r="F22" s="70">
        <f t="shared" si="0"/>
        <v>0</v>
      </c>
      <c r="G22" s="70">
        <f t="shared" si="0"/>
        <v>0</v>
      </c>
      <c r="H22" s="70">
        <f t="shared" si="0"/>
        <v>0</v>
      </c>
      <c r="I22" s="70">
        <f t="shared" si="0"/>
        <v>0</v>
      </c>
    </row>
    <row r="23" spans="1:11" ht="12">
      <c r="A23" s="64" t="s">
        <v>2</v>
      </c>
      <c r="B23" s="65"/>
      <c r="C23" s="69"/>
      <c r="D23" s="70"/>
      <c r="E23" s="70"/>
      <c r="F23" s="70"/>
      <c r="G23" s="70">
        <v>82085</v>
      </c>
      <c r="H23" s="70">
        <v>82085</v>
      </c>
      <c r="I23" s="70">
        <v>82085</v>
      </c>
      <c r="K23" s="62"/>
    </row>
    <row r="24" spans="1:9" ht="12">
      <c r="A24" s="64" t="s">
        <v>3</v>
      </c>
      <c r="B24" s="65"/>
      <c r="C24" s="69"/>
      <c r="D24" s="70"/>
      <c r="E24" s="70"/>
      <c r="F24" s="69"/>
      <c r="G24" s="70">
        <v>82085</v>
      </c>
      <c r="H24" s="70">
        <v>82085</v>
      </c>
      <c r="I24" s="70">
        <v>82085</v>
      </c>
    </row>
    <row r="25" spans="1:9" ht="12">
      <c r="A25" s="64"/>
      <c r="B25" s="65"/>
      <c r="C25" s="69"/>
      <c r="D25" s="70"/>
      <c r="E25" s="70"/>
      <c r="F25" s="70"/>
      <c r="G25" s="70"/>
      <c r="H25" s="70"/>
      <c r="I25" s="70"/>
    </row>
    <row r="26" spans="1:9" ht="12">
      <c r="A26" s="64" t="s">
        <v>4</v>
      </c>
      <c r="B26" s="19"/>
      <c r="C26" s="71"/>
      <c r="D26" s="71"/>
      <c r="E26" s="71"/>
      <c r="F26" s="71"/>
      <c r="G26" s="71"/>
      <c r="H26" s="71"/>
      <c r="I26" s="69"/>
    </row>
    <row r="27" spans="1:9" ht="12">
      <c r="A27" s="72" t="s">
        <v>34</v>
      </c>
      <c r="B27" s="65"/>
      <c r="C27" s="69"/>
      <c r="D27" s="73"/>
      <c r="E27" s="71"/>
      <c r="F27" s="71"/>
      <c r="G27" s="71"/>
      <c r="H27" s="71"/>
      <c r="I27" s="69"/>
    </row>
    <row r="28" spans="1:9" ht="12">
      <c r="A28" s="74"/>
      <c r="B28" s="75"/>
      <c r="C28" s="69"/>
      <c r="D28" s="70"/>
      <c r="E28" s="70"/>
      <c r="F28" s="70"/>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0</v>
      </c>
      <c r="D33" s="69">
        <f aca="true" t="shared" si="2" ref="D33:I33">+D22+D23-D24+D31</f>
        <v>0</v>
      </c>
      <c r="E33" s="69">
        <f>+E22+E23-E24+E31</f>
        <v>0</v>
      </c>
      <c r="F33" s="69">
        <f t="shared" si="2"/>
        <v>0</v>
      </c>
      <c r="G33" s="69">
        <f>+G22+G23-G24+G31</f>
        <v>0</v>
      </c>
      <c r="H33" s="69">
        <f>+H22+H23-H24+H31</f>
        <v>0</v>
      </c>
      <c r="I33" s="69">
        <f t="shared" si="2"/>
        <v>0</v>
      </c>
    </row>
    <row r="34" spans="1:9" ht="12">
      <c r="A34" s="74"/>
      <c r="B34" s="75"/>
      <c r="C34" s="76"/>
      <c r="D34" s="77"/>
      <c r="E34" s="77"/>
      <c r="F34" s="70"/>
      <c r="G34" s="70"/>
      <c r="H34" s="70"/>
      <c r="I34" s="70"/>
    </row>
    <row r="35" spans="1:9" ht="12">
      <c r="A35" s="64" t="s">
        <v>24</v>
      </c>
      <c r="B35" s="65"/>
      <c r="C35" s="76"/>
      <c r="D35" s="77"/>
      <c r="E35" s="77"/>
      <c r="F35" s="70"/>
      <c r="G35" s="70">
        <v>82085</v>
      </c>
      <c r="H35" s="70">
        <v>82085</v>
      </c>
      <c r="I35" s="70">
        <v>0</v>
      </c>
    </row>
    <row r="36" spans="1:9" ht="12">
      <c r="A36" s="74"/>
      <c r="B36" s="75"/>
      <c r="C36" s="76"/>
      <c r="D36" s="77"/>
      <c r="E36" s="77"/>
      <c r="F36" s="70"/>
      <c r="G36" s="70"/>
      <c r="H36" s="70"/>
      <c r="I36" s="70"/>
    </row>
    <row r="37" spans="1:9" ht="12">
      <c r="A37" s="64" t="s">
        <v>25</v>
      </c>
      <c r="B37" s="78"/>
      <c r="C37" s="79">
        <f>C33-C35</f>
        <v>0</v>
      </c>
      <c r="D37" s="79">
        <f aca="true" t="shared" si="3" ref="D37:I37">D33-D35</f>
        <v>0</v>
      </c>
      <c r="E37" s="79">
        <f t="shared" si="3"/>
        <v>0</v>
      </c>
      <c r="F37" s="80">
        <f t="shared" si="3"/>
        <v>0</v>
      </c>
      <c r="G37" s="80">
        <f t="shared" si="3"/>
        <v>-82085</v>
      </c>
      <c r="H37" s="80">
        <f t="shared" si="3"/>
        <v>-82085</v>
      </c>
      <c r="I37" s="80">
        <f t="shared" si="3"/>
        <v>0</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3">
    <mergeCell ref="A9:I9"/>
    <mergeCell ref="A13:I13"/>
    <mergeCell ref="A18:I18"/>
  </mergeCells>
  <printOptions horizontalCentered="1"/>
  <pageMargins left="0.75" right="0.75" top="0.6" bottom="0.55" header="0.28" footer="0.16"/>
  <pageSetup fitToHeight="1" fitToWidth="1" horizontalDpi="600" verticalDpi="600" orientation="landscape" scale="94" r:id="rId1"/>
  <headerFooter alignWithMargins="0">
    <oddHeader>&amp;C&amp;"Arial,Bold"Report on Non-General Fund Information
&amp;"Arial,Regular"for Submittal to the 2020 Legislature</oddHeader>
    <oddFooter>&amp;LForm 37-47 (rev. 9/17/19)&amp;R&amp;D  &amp;T</oddFooter>
  </headerFooter>
</worksheet>
</file>

<file path=xl/worksheets/sheet4.xml><?xml version="1.0" encoding="utf-8"?>
<worksheet xmlns="http://schemas.openxmlformats.org/spreadsheetml/2006/main" xmlns:r="http://schemas.openxmlformats.org/officeDocument/2006/relationships">
  <dimension ref="A1:L45"/>
  <sheetViews>
    <sheetView zoomScalePageLayoutView="0" workbookViewId="0" topLeftCell="A1">
      <selection activeCell="A18" sqref="A18:I18"/>
    </sheetView>
  </sheetViews>
  <sheetFormatPr defaultColWidth="9.140625" defaultRowHeight="12.75"/>
  <cols>
    <col min="1" max="6" width="9.140625" style="31" customWidth="1"/>
    <col min="7" max="7" width="11.8515625" style="31" bestFit="1" customWidth="1"/>
    <col min="8" max="16384" width="9.140625" style="31" customWidth="1"/>
  </cols>
  <sheetData>
    <row r="1" spans="1:12" ht="28.5">
      <c r="A1" s="124" t="s">
        <v>109</v>
      </c>
      <c r="B1" s="124" t="s">
        <v>110</v>
      </c>
      <c r="C1" s="124" t="s">
        <v>111</v>
      </c>
      <c r="D1" s="124" t="s">
        <v>112</v>
      </c>
      <c r="E1" s="124" t="s">
        <v>113</v>
      </c>
      <c r="F1" s="124" t="s">
        <v>114</v>
      </c>
      <c r="G1" s="125" t="s">
        <v>115</v>
      </c>
      <c r="H1" s="124" t="s">
        <v>116</v>
      </c>
      <c r="I1" s="124" t="s">
        <v>117</v>
      </c>
      <c r="J1" s="55" t="s">
        <v>118</v>
      </c>
      <c r="K1" s="55" t="s">
        <v>119</v>
      </c>
      <c r="L1" s="55" t="s">
        <v>120</v>
      </c>
    </row>
    <row r="2" spans="1:12" ht="12">
      <c r="A2" s="20" t="s">
        <v>121</v>
      </c>
      <c r="B2" s="126" t="s">
        <v>122</v>
      </c>
      <c r="C2" s="126" t="s">
        <v>123</v>
      </c>
      <c r="D2" s="126">
        <v>2007</v>
      </c>
      <c r="E2" s="126">
        <v>204</v>
      </c>
      <c r="F2" s="20" t="s">
        <v>124</v>
      </c>
      <c r="G2" s="127">
        <v>-8149.41</v>
      </c>
      <c r="H2" s="126" t="s">
        <v>125</v>
      </c>
      <c r="I2" s="126">
        <v>972</v>
      </c>
      <c r="J2" s="56" t="s">
        <v>126</v>
      </c>
      <c r="K2" s="57">
        <v>1</v>
      </c>
      <c r="L2" s="58">
        <v>43591</v>
      </c>
    </row>
    <row r="3" spans="1:12" ht="12">
      <c r="A3" s="20" t="s">
        <v>121</v>
      </c>
      <c r="B3" s="126" t="s">
        <v>122</v>
      </c>
      <c r="C3" s="126" t="s">
        <v>123</v>
      </c>
      <c r="D3" s="126">
        <v>2009</v>
      </c>
      <c r="E3" s="126">
        <v>204</v>
      </c>
      <c r="F3" s="20" t="s">
        <v>124</v>
      </c>
      <c r="G3" s="127">
        <v>-3129.75</v>
      </c>
      <c r="H3" s="126" t="s">
        <v>125</v>
      </c>
      <c r="I3" s="126">
        <v>972</v>
      </c>
      <c r="J3" s="56" t="s">
        <v>126</v>
      </c>
      <c r="K3" s="57">
        <v>2</v>
      </c>
      <c r="L3" s="58">
        <v>43591</v>
      </c>
    </row>
    <row r="4" spans="1:12" ht="12">
      <c r="A4" s="20" t="s">
        <v>121</v>
      </c>
      <c r="B4" s="126" t="s">
        <v>122</v>
      </c>
      <c r="C4" s="126" t="s">
        <v>123</v>
      </c>
      <c r="D4" s="126">
        <v>2012</v>
      </c>
      <c r="E4" s="126">
        <v>204</v>
      </c>
      <c r="F4" s="20" t="s">
        <v>124</v>
      </c>
      <c r="G4" s="127">
        <v>-6404.92</v>
      </c>
      <c r="H4" s="126" t="s">
        <v>125</v>
      </c>
      <c r="I4" s="126">
        <v>972</v>
      </c>
      <c r="J4" s="56" t="s">
        <v>126</v>
      </c>
      <c r="K4" s="57">
        <v>3</v>
      </c>
      <c r="L4" s="58">
        <v>43591</v>
      </c>
    </row>
    <row r="5" spans="1:12" ht="12">
      <c r="A5" s="20" t="s">
        <v>121</v>
      </c>
      <c r="B5" s="126" t="s">
        <v>122</v>
      </c>
      <c r="C5" s="126" t="s">
        <v>123</v>
      </c>
      <c r="D5" s="126">
        <v>2013</v>
      </c>
      <c r="E5" s="126">
        <v>204</v>
      </c>
      <c r="F5" s="20" t="s">
        <v>124</v>
      </c>
      <c r="G5" s="127">
        <v>-809.41</v>
      </c>
      <c r="H5" s="126" t="s">
        <v>125</v>
      </c>
      <c r="I5" s="126">
        <v>972</v>
      </c>
      <c r="J5" s="56" t="s">
        <v>126</v>
      </c>
      <c r="K5" s="57">
        <v>4</v>
      </c>
      <c r="L5" s="58">
        <v>43591</v>
      </c>
    </row>
    <row r="6" spans="1:12" ht="12">
      <c r="A6" s="20" t="s">
        <v>121</v>
      </c>
      <c r="B6" s="126" t="s">
        <v>122</v>
      </c>
      <c r="C6" s="126" t="s">
        <v>123</v>
      </c>
      <c r="D6" s="126">
        <v>2014</v>
      </c>
      <c r="E6" s="126">
        <v>204</v>
      </c>
      <c r="F6" s="20" t="s">
        <v>124</v>
      </c>
      <c r="G6" s="127">
        <v>74710.48</v>
      </c>
      <c r="H6" s="126" t="s">
        <v>125</v>
      </c>
      <c r="I6" s="126">
        <v>971</v>
      </c>
      <c r="J6" s="56" t="s">
        <v>126</v>
      </c>
      <c r="K6" s="57">
        <v>11</v>
      </c>
      <c r="L6" s="58">
        <v>43591</v>
      </c>
    </row>
    <row r="7" spans="1:12" ht="12">
      <c r="A7" s="20" t="s">
        <v>121</v>
      </c>
      <c r="B7" s="126" t="s">
        <v>122</v>
      </c>
      <c r="C7" s="126" t="s">
        <v>123</v>
      </c>
      <c r="D7" s="126">
        <v>2014</v>
      </c>
      <c r="E7" s="126">
        <v>204</v>
      </c>
      <c r="F7" s="20" t="s">
        <v>124</v>
      </c>
      <c r="G7" s="127">
        <v>-100000</v>
      </c>
      <c r="H7" s="126" t="s">
        <v>125</v>
      </c>
      <c r="I7" s="126">
        <v>223</v>
      </c>
      <c r="J7" s="56" t="s">
        <v>127</v>
      </c>
      <c r="K7" s="57">
        <v>2</v>
      </c>
      <c r="L7" s="58">
        <v>43605</v>
      </c>
    </row>
    <row r="8" spans="1:12" ht="12.75" thickBot="1">
      <c r="A8" s="20"/>
      <c r="B8" s="126"/>
      <c r="C8" s="126"/>
      <c r="D8" s="126"/>
      <c r="E8" s="126"/>
      <c r="F8" s="20"/>
      <c r="G8" s="128">
        <f>SUM(G2:G7)</f>
        <v>-43783.01000000001</v>
      </c>
      <c r="H8" s="126"/>
      <c r="I8" s="126"/>
      <c r="J8" s="56"/>
      <c r="K8" s="57"/>
      <c r="L8" s="58"/>
    </row>
    <row r="9" spans="1:9" ht="12">
      <c r="A9" s="11"/>
      <c r="B9" s="11"/>
      <c r="C9" s="11"/>
      <c r="D9" s="11"/>
      <c r="E9" s="11"/>
      <c r="F9" s="11"/>
      <c r="G9" s="11"/>
      <c r="H9" s="11"/>
      <c r="I9" s="11"/>
    </row>
    <row r="10" spans="1:9" ht="12">
      <c r="A10" s="11"/>
      <c r="B10" s="11"/>
      <c r="C10" s="11"/>
      <c r="D10" s="11"/>
      <c r="E10" s="11"/>
      <c r="F10" s="11"/>
      <c r="G10" s="11"/>
      <c r="H10" s="11"/>
      <c r="I10" s="11"/>
    </row>
    <row r="11" spans="1:9" ht="12">
      <c r="A11" s="11"/>
      <c r="B11" s="11"/>
      <c r="C11" s="11"/>
      <c r="D11" s="11"/>
      <c r="E11" s="11"/>
      <c r="F11" s="11"/>
      <c r="G11" s="11"/>
      <c r="H11" s="11"/>
      <c r="I11" s="11"/>
    </row>
    <row r="12" spans="1:9" ht="12">
      <c r="A12" s="11"/>
      <c r="B12" s="11"/>
      <c r="C12" s="11"/>
      <c r="D12" s="11"/>
      <c r="E12" s="11"/>
      <c r="F12" s="11"/>
      <c r="G12" s="11"/>
      <c r="H12" s="11"/>
      <c r="I12" s="11"/>
    </row>
    <row r="13" spans="1:9" ht="12">
      <c r="A13" s="11"/>
      <c r="B13" s="11"/>
      <c r="C13" s="11"/>
      <c r="D13" s="11"/>
      <c r="E13" s="11"/>
      <c r="F13" s="11"/>
      <c r="G13" s="11"/>
      <c r="H13" s="11"/>
      <c r="I13" s="11"/>
    </row>
    <row r="14" spans="1:9" ht="12">
      <c r="A14" s="11"/>
      <c r="B14" s="11"/>
      <c r="C14" s="11"/>
      <c r="D14" s="11"/>
      <c r="E14" s="11"/>
      <c r="F14" s="11"/>
      <c r="G14" s="11"/>
      <c r="H14" s="11"/>
      <c r="I14" s="11"/>
    </row>
    <row r="15" spans="1:9" ht="12">
      <c r="A15" s="11"/>
      <c r="B15" s="11"/>
      <c r="C15" s="11"/>
      <c r="D15" s="11"/>
      <c r="E15" s="11"/>
      <c r="F15" s="11"/>
      <c r="G15" s="11"/>
      <c r="H15" s="11"/>
      <c r="I15" s="11"/>
    </row>
    <row r="16" spans="1:9" ht="12">
      <c r="A16" s="11"/>
      <c r="B16" s="11"/>
      <c r="C16" s="11"/>
      <c r="D16" s="11"/>
      <c r="E16" s="11"/>
      <c r="F16" s="11"/>
      <c r="G16" s="11"/>
      <c r="H16" s="11"/>
      <c r="I16" s="11"/>
    </row>
    <row r="17" spans="1:9" ht="12">
      <c r="A17" s="11"/>
      <c r="B17" s="11"/>
      <c r="C17" s="11"/>
      <c r="D17" s="11"/>
      <c r="E17" s="11"/>
      <c r="F17" s="11"/>
      <c r="G17" s="11"/>
      <c r="H17" s="11"/>
      <c r="I17" s="11"/>
    </row>
    <row r="18" spans="1:9" ht="12">
      <c r="A18" s="11"/>
      <c r="B18" s="11"/>
      <c r="C18" s="11"/>
      <c r="D18" s="11"/>
      <c r="E18" s="11"/>
      <c r="F18" s="11"/>
      <c r="G18" s="11"/>
      <c r="H18" s="11"/>
      <c r="I18" s="11"/>
    </row>
    <row r="19" spans="1:9" ht="12">
      <c r="A19" s="11"/>
      <c r="B19" s="11"/>
      <c r="C19" s="11"/>
      <c r="D19" s="11"/>
      <c r="E19" s="11"/>
      <c r="F19" s="11"/>
      <c r="G19" s="11"/>
      <c r="H19" s="11"/>
      <c r="I19" s="11"/>
    </row>
    <row r="20" spans="1:9" ht="12">
      <c r="A20" s="11"/>
      <c r="B20" s="11"/>
      <c r="C20" s="11"/>
      <c r="D20" s="11"/>
      <c r="E20" s="11"/>
      <c r="F20" s="11"/>
      <c r="G20" s="11"/>
      <c r="H20" s="11"/>
      <c r="I20" s="11"/>
    </row>
    <row r="21" spans="1:9" ht="12">
      <c r="A21" s="11"/>
      <c r="B21" s="11"/>
      <c r="C21" s="11"/>
      <c r="D21" s="11"/>
      <c r="E21" s="11"/>
      <c r="F21" s="11"/>
      <c r="G21" s="11"/>
      <c r="H21" s="11"/>
      <c r="I21" s="11"/>
    </row>
    <row r="22" spans="1:9" ht="12">
      <c r="A22" s="11"/>
      <c r="B22" s="11"/>
      <c r="C22" s="11"/>
      <c r="D22" s="11"/>
      <c r="E22" s="11"/>
      <c r="F22" s="11"/>
      <c r="G22" s="11"/>
      <c r="H22" s="11"/>
      <c r="I22" s="11"/>
    </row>
    <row r="23" spans="1:9" ht="12">
      <c r="A23" s="11"/>
      <c r="B23" s="11"/>
      <c r="C23" s="11"/>
      <c r="D23" s="11"/>
      <c r="E23" s="11"/>
      <c r="F23" s="11"/>
      <c r="G23" s="11"/>
      <c r="H23" s="11"/>
      <c r="I23" s="11"/>
    </row>
    <row r="24" spans="1:9" ht="12">
      <c r="A24" s="11"/>
      <c r="B24" s="11"/>
      <c r="C24" s="11"/>
      <c r="D24" s="11"/>
      <c r="E24" s="11"/>
      <c r="F24" s="11"/>
      <c r="G24" s="11"/>
      <c r="H24" s="11"/>
      <c r="I24" s="11"/>
    </row>
    <row r="25" spans="1:9" ht="12">
      <c r="A25" s="11"/>
      <c r="B25" s="11"/>
      <c r="C25" s="11"/>
      <c r="D25" s="11"/>
      <c r="E25" s="11"/>
      <c r="F25" s="11"/>
      <c r="G25" s="11"/>
      <c r="H25" s="11"/>
      <c r="I25" s="11"/>
    </row>
    <row r="26" spans="1:9" ht="12">
      <c r="A26" s="11"/>
      <c r="B26" s="11"/>
      <c r="C26" s="11"/>
      <c r="D26" s="11"/>
      <c r="E26" s="11"/>
      <c r="F26" s="11"/>
      <c r="G26" s="11"/>
      <c r="H26" s="11"/>
      <c r="I26" s="11"/>
    </row>
    <row r="27" spans="1:9" ht="12">
      <c r="A27" s="11"/>
      <c r="B27" s="11"/>
      <c r="C27" s="11"/>
      <c r="D27" s="11"/>
      <c r="E27" s="11"/>
      <c r="F27" s="11"/>
      <c r="G27" s="11"/>
      <c r="H27" s="11"/>
      <c r="I27" s="11"/>
    </row>
    <row r="28" spans="1:9" ht="12">
      <c r="A28" s="11"/>
      <c r="B28" s="11"/>
      <c r="C28" s="11"/>
      <c r="D28" s="11"/>
      <c r="E28" s="11"/>
      <c r="F28" s="11"/>
      <c r="G28" s="11"/>
      <c r="H28" s="11"/>
      <c r="I28" s="11"/>
    </row>
    <row r="29" spans="1:9" ht="12">
      <c r="A29" s="11"/>
      <c r="B29" s="11"/>
      <c r="C29" s="11"/>
      <c r="D29" s="11"/>
      <c r="E29" s="11"/>
      <c r="F29" s="11"/>
      <c r="G29" s="11"/>
      <c r="H29" s="11"/>
      <c r="I29" s="11"/>
    </row>
    <row r="30" spans="1:9" ht="12">
      <c r="A30" s="11"/>
      <c r="B30" s="11"/>
      <c r="C30" s="11"/>
      <c r="D30" s="11"/>
      <c r="E30" s="11"/>
      <c r="F30" s="11"/>
      <c r="G30" s="11"/>
      <c r="H30" s="11"/>
      <c r="I30" s="11"/>
    </row>
    <row r="31" spans="1:9" ht="12">
      <c r="A31" s="11"/>
      <c r="B31" s="11"/>
      <c r="C31" s="11"/>
      <c r="D31" s="11"/>
      <c r="E31" s="11"/>
      <c r="F31" s="11"/>
      <c r="G31" s="11"/>
      <c r="H31" s="11"/>
      <c r="I31" s="11"/>
    </row>
    <row r="32" spans="1:9" ht="12">
      <c r="A32" s="11"/>
      <c r="B32" s="11"/>
      <c r="C32" s="11"/>
      <c r="D32" s="11"/>
      <c r="E32" s="11"/>
      <c r="F32" s="11"/>
      <c r="G32" s="11"/>
      <c r="H32" s="11"/>
      <c r="I32" s="11"/>
    </row>
    <row r="33" spans="1:9" ht="12">
      <c r="A33" s="11"/>
      <c r="B33" s="11"/>
      <c r="C33" s="11"/>
      <c r="D33" s="11"/>
      <c r="E33" s="11"/>
      <c r="F33" s="11"/>
      <c r="G33" s="11"/>
      <c r="H33" s="11"/>
      <c r="I33" s="11"/>
    </row>
    <row r="34" spans="1:9" ht="12">
      <c r="A34" s="11"/>
      <c r="B34" s="11"/>
      <c r="C34" s="11"/>
      <c r="D34" s="11"/>
      <c r="E34" s="11"/>
      <c r="F34" s="11"/>
      <c r="G34" s="11"/>
      <c r="H34" s="11"/>
      <c r="I34" s="11"/>
    </row>
    <row r="35" spans="1:9" ht="12">
      <c r="A35" s="11"/>
      <c r="B35" s="11"/>
      <c r="C35" s="11"/>
      <c r="D35" s="11"/>
      <c r="E35" s="11"/>
      <c r="F35" s="11"/>
      <c r="G35" s="11"/>
      <c r="H35" s="11"/>
      <c r="I35" s="11"/>
    </row>
    <row r="36" spans="1:9" ht="12">
      <c r="A36" s="11"/>
      <c r="B36" s="11"/>
      <c r="C36" s="11"/>
      <c r="D36" s="11"/>
      <c r="E36" s="11"/>
      <c r="F36" s="11"/>
      <c r="G36" s="11"/>
      <c r="H36" s="11"/>
      <c r="I36" s="11"/>
    </row>
    <row r="37" spans="1:9" ht="12">
      <c r="A37" s="11"/>
      <c r="B37" s="11"/>
      <c r="C37" s="11"/>
      <c r="D37" s="11"/>
      <c r="E37" s="11"/>
      <c r="F37" s="11"/>
      <c r="G37" s="11"/>
      <c r="H37" s="11"/>
      <c r="I37" s="11"/>
    </row>
    <row r="38" spans="1:9" ht="12">
      <c r="A38" s="11"/>
      <c r="B38" s="11"/>
      <c r="C38" s="11"/>
      <c r="D38" s="11"/>
      <c r="E38" s="11"/>
      <c r="F38" s="11"/>
      <c r="G38" s="11"/>
      <c r="H38" s="11"/>
      <c r="I38" s="11"/>
    </row>
    <row r="39" spans="1:9" ht="12">
      <c r="A39" s="11"/>
      <c r="B39" s="11"/>
      <c r="C39" s="11"/>
      <c r="D39" s="11"/>
      <c r="E39" s="11"/>
      <c r="F39" s="11"/>
      <c r="G39" s="11"/>
      <c r="H39" s="11"/>
      <c r="I39" s="11"/>
    </row>
    <row r="40" spans="1:9" ht="12">
      <c r="A40" s="11"/>
      <c r="B40" s="11"/>
      <c r="C40" s="11"/>
      <c r="D40" s="11"/>
      <c r="E40" s="11"/>
      <c r="F40" s="11"/>
      <c r="G40" s="11"/>
      <c r="H40" s="11"/>
      <c r="I40" s="11"/>
    </row>
    <row r="41" spans="1:9" ht="12">
      <c r="A41" s="11"/>
      <c r="B41" s="11"/>
      <c r="C41" s="11"/>
      <c r="D41" s="11"/>
      <c r="E41" s="11"/>
      <c r="F41" s="11"/>
      <c r="G41" s="11"/>
      <c r="H41" s="11"/>
      <c r="I41" s="11"/>
    </row>
    <row r="42" spans="1:9" ht="12">
      <c r="A42" s="11"/>
      <c r="B42" s="11"/>
      <c r="C42" s="11"/>
      <c r="D42" s="11"/>
      <c r="E42" s="11"/>
      <c r="F42" s="11"/>
      <c r="G42" s="11"/>
      <c r="H42" s="11"/>
      <c r="I42" s="11"/>
    </row>
    <row r="43" spans="1:9" ht="12">
      <c r="A43" s="11"/>
      <c r="B43" s="11"/>
      <c r="C43" s="11"/>
      <c r="D43" s="11"/>
      <c r="E43" s="11"/>
      <c r="F43" s="11"/>
      <c r="G43" s="11"/>
      <c r="H43" s="11"/>
      <c r="I43" s="11"/>
    </row>
    <row r="44" spans="1:9" ht="12">
      <c r="A44" s="11"/>
      <c r="B44" s="11"/>
      <c r="C44" s="11"/>
      <c r="D44" s="11"/>
      <c r="E44" s="11"/>
      <c r="F44" s="11"/>
      <c r="G44" s="11"/>
      <c r="H44" s="11"/>
      <c r="I44" s="11"/>
    </row>
    <row r="45" spans="1:9" ht="12">
      <c r="A45" s="11"/>
      <c r="B45" s="11"/>
      <c r="C45" s="11"/>
      <c r="D45" s="11"/>
      <c r="E45" s="11"/>
      <c r="F45" s="11"/>
      <c r="G45" s="11"/>
      <c r="H45" s="11"/>
      <c r="I45" s="11"/>
    </row>
  </sheetData>
  <sheetProtection/>
  <printOptions gridLines="1"/>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M26" sqref="M26"/>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4" t="s">
        <v>180</v>
      </c>
      <c r="I2" s="14"/>
    </row>
    <row r="3" spans="1:9" ht="12">
      <c r="A3" s="11" t="s">
        <v>22</v>
      </c>
      <c r="B3" s="14" t="s">
        <v>181</v>
      </c>
      <c r="C3" s="14"/>
      <c r="D3" s="14"/>
      <c r="E3" s="15"/>
      <c r="F3" s="11"/>
      <c r="G3" s="16" t="s">
        <v>15</v>
      </c>
      <c r="H3" s="19" t="s">
        <v>182</v>
      </c>
      <c r="I3" s="19"/>
    </row>
    <row r="4" spans="1:9" ht="12">
      <c r="A4" s="11" t="s">
        <v>16</v>
      </c>
      <c r="B4" s="17" t="s">
        <v>183</v>
      </c>
      <c r="C4" s="14"/>
      <c r="D4" s="14"/>
      <c r="E4" s="15"/>
      <c r="F4" s="11"/>
      <c r="G4" s="16" t="s">
        <v>18</v>
      </c>
      <c r="H4" s="14" t="s">
        <v>54</v>
      </c>
      <c r="I4" s="14"/>
    </row>
    <row r="5" spans="1:9" ht="12">
      <c r="A5" s="11" t="s">
        <v>17</v>
      </c>
      <c r="B5" s="17" t="s">
        <v>184</v>
      </c>
      <c r="C5" s="19"/>
      <c r="D5" s="19"/>
      <c r="E5" s="15"/>
      <c r="F5" s="11"/>
      <c r="G5" s="16" t="s">
        <v>19</v>
      </c>
      <c r="H5" s="19" t="s">
        <v>185</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11" t="s">
        <v>186</v>
      </c>
      <c r="B9" s="11"/>
      <c r="C9" s="15"/>
      <c r="D9" s="15"/>
      <c r="E9" s="15"/>
      <c r="F9" s="15"/>
      <c r="G9" s="15"/>
      <c r="H9" s="15"/>
      <c r="I9" s="15"/>
    </row>
    <row r="10" spans="1:9" ht="12">
      <c r="A10" s="11" t="s">
        <v>187</v>
      </c>
      <c r="B10" s="11"/>
      <c r="C10" s="15"/>
      <c r="D10" s="15"/>
      <c r="E10" s="15"/>
      <c r="F10" s="15"/>
      <c r="G10" s="15"/>
      <c r="H10" s="15"/>
      <c r="I10" s="15"/>
    </row>
    <row r="11" spans="1:9" ht="12">
      <c r="A11" s="11" t="s">
        <v>21</v>
      </c>
      <c r="B11" s="11"/>
      <c r="C11" s="15"/>
      <c r="D11" s="15"/>
      <c r="E11" s="15"/>
      <c r="F11" s="15"/>
      <c r="G11" s="15"/>
      <c r="H11" s="15"/>
      <c r="I11" s="15"/>
    </row>
    <row r="12" spans="1:9" ht="12">
      <c r="A12" s="60" t="s">
        <v>188</v>
      </c>
      <c r="B12" s="11"/>
      <c r="C12" s="15"/>
      <c r="D12" s="15"/>
      <c r="E12" s="15"/>
      <c r="F12" s="15"/>
      <c r="G12" s="15"/>
      <c r="H12" s="15"/>
      <c r="I12" s="15"/>
    </row>
    <row r="13" spans="1:9" ht="12">
      <c r="A13" s="11" t="s">
        <v>23</v>
      </c>
      <c r="B13" s="11"/>
      <c r="C13" s="15"/>
      <c r="D13" s="15"/>
      <c r="E13" s="15"/>
      <c r="F13" s="15"/>
      <c r="G13" s="15"/>
      <c r="H13" s="15"/>
      <c r="I13" s="15"/>
    </row>
    <row r="14" spans="1:9" ht="12">
      <c r="A14" s="61" t="s">
        <v>189</v>
      </c>
      <c r="B14" s="11"/>
      <c r="C14" s="15"/>
      <c r="D14" s="15"/>
      <c r="E14" s="15"/>
      <c r="F14" s="15"/>
      <c r="G14" s="15"/>
      <c r="H14" s="15"/>
      <c r="I14" s="15"/>
    </row>
    <row r="15" spans="1:9" ht="12">
      <c r="A15" s="61" t="s">
        <v>190</v>
      </c>
      <c r="B15" s="11"/>
      <c r="C15" s="15"/>
      <c r="D15" s="15"/>
      <c r="E15" s="15"/>
      <c r="F15" s="15"/>
      <c r="G15" s="15"/>
      <c r="H15" s="15"/>
      <c r="I15" s="15"/>
    </row>
    <row r="16" spans="1:9" ht="12">
      <c r="A16" s="12" t="s">
        <v>33</v>
      </c>
      <c r="B16" s="11"/>
      <c r="C16" s="15"/>
      <c r="D16" s="15"/>
      <c r="E16" s="15"/>
      <c r="F16" s="15"/>
      <c r="G16" s="15"/>
      <c r="H16" s="15"/>
      <c r="I16" s="15"/>
    </row>
    <row r="17" spans="1:9" ht="12">
      <c r="A17" s="11"/>
      <c r="B17" s="11"/>
      <c r="C17" s="15"/>
      <c r="D17" s="15"/>
      <c r="E17" s="15"/>
      <c r="F17" s="15"/>
      <c r="G17" s="15"/>
      <c r="H17" s="15"/>
      <c r="I17" s="15"/>
    </row>
    <row r="18" spans="1:9" ht="12">
      <c r="A18" s="12" t="s">
        <v>30</v>
      </c>
      <c r="B18" s="11"/>
      <c r="C18" s="15"/>
      <c r="D18" s="15"/>
      <c r="E18" s="15"/>
      <c r="F18" s="15"/>
      <c r="G18" s="15"/>
      <c r="H18" s="15"/>
      <c r="I18" s="15"/>
    </row>
    <row r="19" spans="1:9" ht="12">
      <c r="A19" s="122" t="s">
        <v>191</v>
      </c>
      <c r="B19" s="15"/>
      <c r="C19" s="15"/>
      <c r="D19" s="15"/>
      <c r="E19" s="15"/>
      <c r="F19" s="15"/>
      <c r="G19" s="15"/>
      <c r="H19" s="15"/>
      <c r="I19" s="15"/>
    </row>
    <row r="20" spans="1:9" ht="12.75">
      <c r="A20" s="200" t="s">
        <v>12</v>
      </c>
      <c r="B20" s="201"/>
      <c r="C20" s="201"/>
      <c r="D20" s="201"/>
      <c r="E20" s="201"/>
      <c r="F20" s="201"/>
      <c r="G20" s="201"/>
      <c r="H20" s="201"/>
      <c r="I20" s="202"/>
    </row>
    <row r="21" spans="1:9" ht="12">
      <c r="A21" s="64"/>
      <c r="B21" s="65"/>
      <c r="C21" s="66" t="s">
        <v>27</v>
      </c>
      <c r="D21" s="66" t="s">
        <v>28</v>
      </c>
      <c r="E21" s="66" t="s">
        <v>29</v>
      </c>
      <c r="F21" s="66" t="s">
        <v>32</v>
      </c>
      <c r="G21" s="66" t="s">
        <v>35</v>
      </c>
      <c r="H21" s="66" t="s">
        <v>36</v>
      </c>
      <c r="I21" s="66" t="s">
        <v>37</v>
      </c>
    </row>
    <row r="22" spans="1:9" ht="12">
      <c r="A22" s="64"/>
      <c r="B22" s="65"/>
      <c r="C22" s="67" t="s">
        <v>10</v>
      </c>
      <c r="D22" s="68" t="s">
        <v>10</v>
      </c>
      <c r="E22" s="67" t="s">
        <v>10</v>
      </c>
      <c r="F22" s="67" t="s">
        <v>10</v>
      </c>
      <c r="G22" s="67" t="s">
        <v>11</v>
      </c>
      <c r="H22" s="67" t="s">
        <v>11</v>
      </c>
      <c r="I22" s="67" t="s">
        <v>11</v>
      </c>
    </row>
    <row r="23" spans="1:9" ht="12">
      <c r="A23" s="64" t="s">
        <v>0</v>
      </c>
      <c r="B23" s="65"/>
      <c r="C23" s="69"/>
      <c r="D23" s="70"/>
      <c r="E23" s="70"/>
      <c r="F23" s="70"/>
      <c r="G23" s="70"/>
      <c r="H23" s="70">
        <v>0</v>
      </c>
      <c r="I23" s="70">
        <v>0</v>
      </c>
    </row>
    <row r="24" spans="1:9" ht="12">
      <c r="A24" s="64" t="s">
        <v>1</v>
      </c>
      <c r="B24" s="65"/>
      <c r="C24" s="69">
        <v>356266</v>
      </c>
      <c r="D24" s="70">
        <f aca="true" t="shared" si="0" ref="D24:I24">C35</f>
        <v>83259</v>
      </c>
      <c r="E24" s="70">
        <f t="shared" si="0"/>
        <v>16351</v>
      </c>
      <c r="F24" s="70">
        <f t="shared" si="0"/>
        <v>16351</v>
      </c>
      <c r="G24" s="70">
        <f t="shared" si="0"/>
        <v>0</v>
      </c>
      <c r="H24" s="70">
        <f t="shared" si="0"/>
        <v>0</v>
      </c>
      <c r="I24" s="70">
        <f t="shared" si="0"/>
        <v>0</v>
      </c>
    </row>
    <row r="25" spans="1:9" ht="12">
      <c r="A25" s="64" t="s">
        <v>2</v>
      </c>
      <c r="B25" s="65"/>
      <c r="C25" s="69">
        <v>0</v>
      </c>
      <c r="D25" s="70">
        <v>1288</v>
      </c>
      <c r="E25" s="70">
        <v>0</v>
      </c>
      <c r="F25" s="70">
        <v>0</v>
      </c>
      <c r="G25" s="70">
        <v>0</v>
      </c>
      <c r="H25" s="70">
        <v>0</v>
      </c>
      <c r="I25" s="70">
        <v>0</v>
      </c>
    </row>
    <row r="26" spans="1:9" ht="12">
      <c r="A26" s="64" t="s">
        <v>3</v>
      </c>
      <c r="B26" s="65"/>
      <c r="C26" s="69">
        <v>73893</v>
      </c>
      <c r="D26" s="70">
        <v>68196</v>
      </c>
      <c r="E26" s="70">
        <v>0</v>
      </c>
      <c r="F26" s="69">
        <v>16351</v>
      </c>
      <c r="G26" s="123">
        <v>0</v>
      </c>
      <c r="H26" s="70">
        <v>0</v>
      </c>
      <c r="I26" s="70">
        <v>0</v>
      </c>
    </row>
    <row r="27" spans="1:9" ht="12">
      <c r="A27" s="64"/>
      <c r="B27" s="65"/>
      <c r="C27" s="69"/>
      <c r="D27" s="70"/>
      <c r="E27" s="70"/>
      <c r="F27" s="70"/>
      <c r="G27" s="70"/>
      <c r="H27" s="70"/>
      <c r="I27" s="70"/>
    </row>
    <row r="28" spans="1:9" ht="12">
      <c r="A28" s="64" t="s">
        <v>4</v>
      </c>
      <c r="B28" s="19"/>
      <c r="C28" s="71"/>
      <c r="D28" s="71"/>
      <c r="E28" s="71"/>
      <c r="F28" s="71"/>
      <c r="G28" s="71"/>
      <c r="H28" s="71"/>
      <c r="I28" s="69"/>
    </row>
    <row r="29" spans="1:9" ht="12">
      <c r="A29" s="72" t="s">
        <v>34</v>
      </c>
      <c r="B29" s="65"/>
      <c r="C29" s="69"/>
      <c r="D29" s="73"/>
      <c r="E29" s="71"/>
      <c r="F29" s="71"/>
      <c r="G29" s="71"/>
      <c r="H29" s="71"/>
      <c r="I29" s="69"/>
    </row>
    <row r="30" spans="1:9" ht="12">
      <c r="A30" s="74"/>
      <c r="B30" s="75"/>
      <c r="C30" s="69">
        <v>-199114</v>
      </c>
      <c r="D30" s="70"/>
      <c r="E30" s="70"/>
      <c r="F30" s="70"/>
      <c r="G30" s="70"/>
      <c r="H30" s="70"/>
      <c r="I30" s="70"/>
    </row>
    <row r="31" spans="1:9" ht="12">
      <c r="A31" s="74"/>
      <c r="B31" s="75"/>
      <c r="C31" s="69"/>
      <c r="D31" s="70"/>
      <c r="E31" s="70"/>
      <c r="F31" s="70"/>
      <c r="G31" s="70"/>
      <c r="H31" s="70"/>
      <c r="I31" s="70"/>
    </row>
    <row r="32" spans="1:9" ht="12">
      <c r="A32" s="74"/>
      <c r="B32" s="75"/>
      <c r="C32" s="69"/>
      <c r="D32" s="70"/>
      <c r="E32" s="70"/>
      <c r="F32" s="70"/>
      <c r="G32" s="70"/>
      <c r="H32" s="70"/>
      <c r="I32" s="70"/>
    </row>
    <row r="33" spans="1:9" ht="12">
      <c r="A33" s="64" t="s">
        <v>5</v>
      </c>
      <c r="B33" s="65"/>
      <c r="C33" s="69">
        <f aca="true" t="shared" si="1" ref="C33:I33">SUM(C30:C32)</f>
        <v>-199114</v>
      </c>
      <c r="D33" s="69">
        <f t="shared" si="1"/>
        <v>0</v>
      </c>
      <c r="E33" s="69">
        <f t="shared" si="1"/>
        <v>0</v>
      </c>
      <c r="F33" s="69">
        <f t="shared" si="1"/>
        <v>0</v>
      </c>
      <c r="G33" s="69">
        <f t="shared" si="1"/>
        <v>0</v>
      </c>
      <c r="H33" s="69">
        <f t="shared" si="1"/>
        <v>0</v>
      </c>
      <c r="I33" s="69">
        <f t="shared" si="1"/>
        <v>0</v>
      </c>
    </row>
    <row r="34" spans="1:9" ht="12">
      <c r="A34" s="64"/>
      <c r="B34" s="65"/>
      <c r="C34" s="69"/>
      <c r="D34" s="70"/>
      <c r="E34" s="70"/>
      <c r="F34" s="70"/>
      <c r="G34" s="70"/>
      <c r="H34" s="70"/>
      <c r="I34" s="70"/>
    </row>
    <row r="35" spans="1:9" ht="12">
      <c r="A35" s="64" t="s">
        <v>7</v>
      </c>
      <c r="B35" s="65"/>
      <c r="C35" s="69">
        <f>+C24+C25-C26+C33</f>
        <v>83259</v>
      </c>
      <c r="D35" s="69">
        <f aca="true" t="shared" si="2" ref="D35:I35">+D24+D25-D26+D33</f>
        <v>16351</v>
      </c>
      <c r="E35" s="69">
        <f>+E24+E25-E26+E33</f>
        <v>16351</v>
      </c>
      <c r="F35" s="69">
        <f t="shared" si="2"/>
        <v>0</v>
      </c>
      <c r="G35" s="69">
        <f>+G24+G25-G26+G33</f>
        <v>0</v>
      </c>
      <c r="H35" s="69">
        <f>+H24+H25-H26+H33</f>
        <v>0</v>
      </c>
      <c r="I35" s="69">
        <f t="shared" si="2"/>
        <v>0</v>
      </c>
    </row>
    <row r="36" spans="1:9" ht="12">
      <c r="A36" s="74"/>
      <c r="B36" s="75"/>
      <c r="C36" s="76"/>
      <c r="D36" s="77"/>
      <c r="E36" s="77"/>
      <c r="F36" s="70"/>
      <c r="G36" s="70"/>
      <c r="H36" s="70"/>
      <c r="I36" s="70"/>
    </row>
    <row r="37" spans="1:9" ht="12">
      <c r="A37" s="64" t="s">
        <v>24</v>
      </c>
      <c r="B37" s="65"/>
      <c r="C37" s="76">
        <v>68196</v>
      </c>
      <c r="D37" s="77">
        <v>0</v>
      </c>
      <c r="E37" s="77">
        <v>0</v>
      </c>
      <c r="F37" s="70">
        <v>0</v>
      </c>
      <c r="G37" s="70">
        <v>0</v>
      </c>
      <c r="H37" s="70">
        <v>0</v>
      </c>
      <c r="I37" s="70">
        <v>0</v>
      </c>
    </row>
    <row r="38" spans="1:9" ht="12">
      <c r="A38" s="74"/>
      <c r="B38" s="75"/>
      <c r="C38" s="76"/>
      <c r="D38" s="77"/>
      <c r="E38" s="77"/>
      <c r="F38" s="70"/>
      <c r="G38" s="70"/>
      <c r="H38" s="70"/>
      <c r="I38" s="70"/>
    </row>
    <row r="39" spans="1:9" ht="12">
      <c r="A39" s="64" t="s">
        <v>25</v>
      </c>
      <c r="B39" s="78"/>
      <c r="C39" s="79">
        <f>C35-C37</f>
        <v>15063</v>
      </c>
      <c r="D39" s="79">
        <f aca="true" t="shared" si="3" ref="D39:I39">D35-D37</f>
        <v>16351</v>
      </c>
      <c r="E39" s="79">
        <f t="shared" si="3"/>
        <v>16351</v>
      </c>
      <c r="F39" s="80">
        <f t="shared" si="3"/>
        <v>0</v>
      </c>
      <c r="G39" s="80">
        <f t="shared" si="3"/>
        <v>0</v>
      </c>
      <c r="H39" s="80">
        <f t="shared" si="3"/>
        <v>0</v>
      </c>
      <c r="I39" s="80">
        <f t="shared" si="3"/>
        <v>0</v>
      </c>
    </row>
    <row r="40" spans="1:9" ht="12">
      <c r="A40" s="81"/>
      <c r="B40" s="81"/>
      <c r="C40" s="82"/>
      <c r="D40" s="82"/>
      <c r="E40" s="82"/>
      <c r="F40" s="82"/>
      <c r="G40" s="82"/>
      <c r="H40" s="82"/>
      <c r="I40" s="82"/>
    </row>
    <row r="41" spans="1:9" ht="12">
      <c r="A41" s="83" t="s">
        <v>26</v>
      </c>
      <c r="B41" s="14"/>
      <c r="C41" s="84"/>
      <c r="D41" s="84"/>
      <c r="E41" s="84"/>
      <c r="F41" s="84"/>
      <c r="G41" s="84"/>
      <c r="H41" s="84"/>
      <c r="I41" s="84"/>
    </row>
    <row r="42" spans="1:9" ht="12">
      <c r="A42" s="85" t="s">
        <v>31</v>
      </c>
      <c r="B42" s="75"/>
      <c r="C42" s="77"/>
      <c r="D42" s="77"/>
      <c r="E42" s="77"/>
      <c r="F42" s="77"/>
      <c r="G42" s="77"/>
      <c r="H42" s="77"/>
      <c r="I42" s="77"/>
    </row>
    <row r="43" spans="1:9" ht="12">
      <c r="A43" s="64"/>
      <c r="B43" s="65"/>
      <c r="C43" s="70"/>
      <c r="D43" s="70"/>
      <c r="E43" s="70"/>
      <c r="F43" s="70"/>
      <c r="G43" s="70"/>
      <c r="H43" s="70"/>
      <c r="I43" s="70"/>
    </row>
    <row r="44" spans="1:9" ht="12">
      <c r="A44" s="64" t="s">
        <v>6</v>
      </c>
      <c r="B44" s="65"/>
      <c r="C44" s="70"/>
      <c r="D44" s="70"/>
      <c r="E44" s="70"/>
      <c r="F44" s="70"/>
      <c r="G44" s="70"/>
      <c r="H44" s="70"/>
      <c r="I44" s="70"/>
    </row>
    <row r="45" spans="1:9" ht="12">
      <c r="A45" s="64"/>
      <c r="B45" s="65"/>
      <c r="C45" s="70"/>
      <c r="D45" s="70"/>
      <c r="E45" s="70"/>
      <c r="F45" s="70"/>
      <c r="G45" s="70"/>
      <c r="H45" s="70"/>
      <c r="I45" s="70"/>
    </row>
    <row r="46" spans="1:9" ht="12">
      <c r="A46" s="52" t="s">
        <v>8</v>
      </c>
      <c r="B46" s="42"/>
      <c r="C46" s="37"/>
      <c r="D46" s="37"/>
      <c r="E46" s="35"/>
      <c r="F46" s="35"/>
      <c r="G46" s="35"/>
      <c r="H46" s="35"/>
      <c r="I46" s="35"/>
    </row>
    <row r="47" spans="1:9" ht="12">
      <c r="A47" s="53" t="s">
        <v>9</v>
      </c>
      <c r="B47" s="54"/>
      <c r="C47" s="37"/>
      <c r="D47" s="37"/>
      <c r="E47" s="35"/>
      <c r="F47" s="35"/>
      <c r="G47" s="35"/>
      <c r="H47" s="35"/>
      <c r="I47" s="35"/>
    </row>
  </sheetData>
  <sheetProtection selectLockedCells="1"/>
  <mergeCells count="1">
    <mergeCell ref="A20:I20"/>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18" sqref="A18:I18"/>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20" t="s">
        <v>13</v>
      </c>
      <c r="B2" s="24" t="s">
        <v>38</v>
      </c>
      <c r="C2" s="21"/>
      <c r="D2" s="21"/>
      <c r="E2" s="22"/>
      <c r="F2" s="20"/>
      <c r="G2" s="23" t="s">
        <v>14</v>
      </c>
      <c r="H2" s="24" t="s">
        <v>259</v>
      </c>
      <c r="I2" s="21"/>
    </row>
    <row r="3" spans="1:9" ht="12">
      <c r="A3" s="20" t="s">
        <v>22</v>
      </c>
      <c r="B3" s="24" t="s">
        <v>260</v>
      </c>
      <c r="C3" s="21"/>
      <c r="D3" s="21"/>
      <c r="E3" s="22"/>
      <c r="F3" s="20"/>
      <c r="G3" s="23" t="s">
        <v>15</v>
      </c>
      <c r="H3" s="25" t="s">
        <v>261</v>
      </c>
      <c r="I3" s="26"/>
    </row>
    <row r="4" spans="1:9" ht="12">
      <c r="A4" s="20" t="s">
        <v>16</v>
      </c>
      <c r="B4" s="21" t="s">
        <v>87</v>
      </c>
      <c r="C4" s="21"/>
      <c r="D4" s="21"/>
      <c r="E4" s="22"/>
      <c r="F4" s="20"/>
      <c r="G4" s="23" t="s">
        <v>18</v>
      </c>
      <c r="H4" s="21" t="s">
        <v>54</v>
      </c>
      <c r="I4" s="21"/>
    </row>
    <row r="5" spans="1:9" ht="12">
      <c r="A5" s="20" t="s">
        <v>17</v>
      </c>
      <c r="B5" s="21" t="s">
        <v>55</v>
      </c>
      <c r="C5" s="26"/>
      <c r="D5" s="26"/>
      <c r="E5" s="22"/>
      <c r="F5" s="20"/>
      <c r="G5" s="23" t="s">
        <v>19</v>
      </c>
      <c r="H5" s="26" t="s">
        <v>262</v>
      </c>
      <c r="I5" s="26"/>
    </row>
    <row r="6" spans="1:9" ht="12">
      <c r="A6" s="20"/>
      <c r="B6" s="20"/>
      <c r="C6" s="20"/>
      <c r="D6" s="20"/>
      <c r="E6" s="20"/>
      <c r="F6" s="20"/>
      <c r="G6" s="20"/>
      <c r="H6" s="20"/>
      <c r="I6" s="20"/>
    </row>
    <row r="7" spans="1:9" ht="12">
      <c r="A7" s="20"/>
      <c r="B7" s="20"/>
      <c r="C7" s="20"/>
      <c r="D7" s="20"/>
      <c r="E7" s="20"/>
      <c r="F7" s="20"/>
      <c r="G7" s="20"/>
      <c r="H7" s="20"/>
      <c r="I7" s="20"/>
    </row>
    <row r="8" spans="1:9" ht="12">
      <c r="A8" s="20" t="s">
        <v>20</v>
      </c>
      <c r="B8" s="20"/>
      <c r="C8" s="22"/>
      <c r="D8" s="22"/>
      <c r="E8" s="22"/>
      <c r="F8" s="22"/>
      <c r="G8" s="22"/>
      <c r="H8" s="22"/>
      <c r="I8" s="22"/>
    </row>
    <row r="9" spans="1:9" ht="30" customHeight="1">
      <c r="A9" s="203" t="s">
        <v>263</v>
      </c>
      <c r="B9" s="204"/>
      <c r="C9" s="204"/>
      <c r="D9" s="204"/>
      <c r="E9" s="204"/>
      <c r="F9" s="204"/>
      <c r="G9" s="204"/>
      <c r="H9" s="204"/>
      <c r="I9" s="204"/>
    </row>
    <row r="10" spans="1:9" ht="12">
      <c r="A10" s="20" t="s">
        <v>21</v>
      </c>
      <c r="B10" s="20"/>
      <c r="C10" s="22"/>
      <c r="D10" s="22"/>
      <c r="E10" s="22"/>
      <c r="F10" s="22"/>
      <c r="G10" s="22"/>
      <c r="H10" s="22"/>
      <c r="I10" s="22"/>
    </row>
    <row r="11" spans="1:9" ht="12">
      <c r="A11" s="205" t="s">
        <v>264</v>
      </c>
      <c r="B11" s="206"/>
      <c r="C11" s="206"/>
      <c r="D11" s="206"/>
      <c r="E11" s="206"/>
      <c r="F11" s="206"/>
      <c r="G11" s="206"/>
      <c r="H11" s="206"/>
      <c r="I11" s="206"/>
    </row>
    <row r="12" spans="1:9" ht="12">
      <c r="A12" s="20" t="s">
        <v>23</v>
      </c>
      <c r="B12" s="20"/>
      <c r="C12" s="22"/>
      <c r="D12" s="22"/>
      <c r="E12" s="22"/>
      <c r="F12" s="22"/>
      <c r="G12" s="22"/>
      <c r="H12" s="22"/>
      <c r="I12" s="22"/>
    </row>
    <row r="13" spans="1:9" ht="30" customHeight="1">
      <c r="A13" s="203" t="s">
        <v>265</v>
      </c>
      <c r="B13" s="204"/>
      <c r="C13" s="204"/>
      <c r="D13" s="204"/>
      <c r="E13" s="204"/>
      <c r="F13" s="204"/>
      <c r="G13" s="204"/>
      <c r="H13" s="204"/>
      <c r="I13" s="204"/>
    </row>
    <row r="14" spans="1:9" ht="12">
      <c r="A14" s="28" t="s">
        <v>33</v>
      </c>
      <c r="B14" s="20"/>
      <c r="C14" s="22"/>
      <c r="D14" s="22"/>
      <c r="E14" s="22"/>
      <c r="F14" s="22"/>
      <c r="G14" s="22"/>
      <c r="H14" s="22"/>
      <c r="I14" s="22"/>
    </row>
    <row r="15" spans="1:9" ht="12">
      <c r="A15" s="20"/>
      <c r="B15" s="20"/>
      <c r="C15" s="22"/>
      <c r="D15" s="22"/>
      <c r="E15" s="22"/>
      <c r="F15" s="22"/>
      <c r="G15" s="22"/>
      <c r="H15" s="22"/>
      <c r="I15" s="22"/>
    </row>
    <row r="16" spans="1:9" ht="12">
      <c r="A16" s="28" t="s">
        <v>30</v>
      </c>
      <c r="B16" s="20"/>
      <c r="C16" s="22"/>
      <c r="D16" s="22"/>
      <c r="E16" s="22"/>
      <c r="F16" s="22"/>
      <c r="G16" s="22"/>
      <c r="H16" s="22"/>
      <c r="I16" s="22"/>
    </row>
    <row r="17" spans="1:9" ht="12">
      <c r="A17" s="15"/>
      <c r="B17" s="15"/>
      <c r="C17" s="15"/>
      <c r="D17" s="15"/>
      <c r="E17" s="15"/>
      <c r="F17" s="15"/>
      <c r="G17" s="15"/>
      <c r="H17" s="15"/>
      <c r="I17" s="15"/>
    </row>
    <row r="18" spans="1:9" ht="12.75">
      <c r="A18" s="200" t="s">
        <v>12</v>
      </c>
      <c r="B18" s="201"/>
      <c r="C18" s="201"/>
      <c r="D18" s="201"/>
      <c r="E18" s="201"/>
      <c r="F18" s="201"/>
      <c r="G18" s="201"/>
      <c r="H18" s="201"/>
      <c r="I18" s="202"/>
    </row>
    <row r="19" spans="1:9" ht="12">
      <c r="A19" s="64"/>
      <c r="B19" s="65"/>
      <c r="C19" s="66" t="s">
        <v>27</v>
      </c>
      <c r="D19" s="66" t="s">
        <v>28</v>
      </c>
      <c r="E19" s="66" t="s">
        <v>29</v>
      </c>
      <c r="F19" s="66" t="s">
        <v>32</v>
      </c>
      <c r="G19" s="66" t="s">
        <v>35</v>
      </c>
      <c r="H19" s="66" t="s">
        <v>36</v>
      </c>
      <c r="I19" s="66" t="s">
        <v>37</v>
      </c>
    </row>
    <row r="20" spans="1:9" ht="12">
      <c r="A20" s="64"/>
      <c r="B20" s="65"/>
      <c r="C20" s="67" t="s">
        <v>10</v>
      </c>
      <c r="D20" s="68" t="s">
        <v>10</v>
      </c>
      <c r="E20" s="67" t="s">
        <v>10</v>
      </c>
      <c r="F20" s="67" t="s">
        <v>10</v>
      </c>
      <c r="G20" s="67" t="s">
        <v>11</v>
      </c>
      <c r="H20" s="67" t="s">
        <v>11</v>
      </c>
      <c r="I20" s="67" t="s">
        <v>11</v>
      </c>
    </row>
    <row r="21" spans="1:9" ht="12">
      <c r="A21" s="64" t="s">
        <v>0</v>
      </c>
      <c r="B21" s="65"/>
      <c r="C21" s="69">
        <v>791250</v>
      </c>
      <c r="D21" s="70">
        <v>950000</v>
      </c>
      <c r="E21" s="70">
        <v>885000</v>
      </c>
      <c r="F21" s="70">
        <v>1023375</v>
      </c>
      <c r="G21" s="70">
        <v>1053000</v>
      </c>
      <c r="H21" s="70">
        <v>1120000</v>
      </c>
      <c r="I21" s="70">
        <v>1125000</v>
      </c>
    </row>
    <row r="22" spans="1:9" ht="12">
      <c r="A22" s="64" t="s">
        <v>1</v>
      </c>
      <c r="B22" s="65"/>
      <c r="C22" s="69">
        <v>404001</v>
      </c>
      <c r="D22" s="70">
        <f aca="true" t="shared" si="0" ref="D22:I22">C33</f>
        <v>446548</v>
      </c>
      <c r="E22" s="70">
        <f t="shared" si="0"/>
        <v>565027</v>
      </c>
      <c r="F22" s="70">
        <f t="shared" si="0"/>
        <v>616774</v>
      </c>
      <c r="G22" s="70">
        <f t="shared" si="0"/>
        <v>712128</v>
      </c>
      <c r="H22" s="70">
        <f t="shared" si="0"/>
        <v>992128</v>
      </c>
      <c r="I22" s="70">
        <f t="shared" si="0"/>
        <v>1292128</v>
      </c>
    </row>
    <row r="23" spans="1:9" ht="12">
      <c r="A23" s="64" t="s">
        <v>2</v>
      </c>
      <c r="B23" s="65"/>
      <c r="C23" s="69">
        <v>808424</v>
      </c>
      <c r="D23" s="70">
        <v>861530</v>
      </c>
      <c r="E23" s="70">
        <v>924287</v>
      </c>
      <c r="F23" s="70">
        <v>1010844</v>
      </c>
      <c r="G23" s="70">
        <v>1200000</v>
      </c>
      <c r="H23" s="70">
        <v>1250000</v>
      </c>
      <c r="I23" s="70">
        <v>1280000</v>
      </c>
    </row>
    <row r="24" spans="1:9" ht="12">
      <c r="A24" s="64" t="s">
        <v>3</v>
      </c>
      <c r="B24" s="65"/>
      <c r="C24" s="69">
        <v>765877</v>
      </c>
      <c r="D24" s="70">
        <v>743051</v>
      </c>
      <c r="E24" s="70">
        <v>872540</v>
      </c>
      <c r="F24" s="69">
        <v>915490</v>
      </c>
      <c r="G24" s="70">
        <v>920000</v>
      </c>
      <c r="H24" s="70">
        <v>950000</v>
      </c>
      <c r="I24" s="70">
        <v>960000</v>
      </c>
    </row>
    <row r="25" spans="1:9" ht="12">
      <c r="A25" s="64"/>
      <c r="B25" s="65"/>
      <c r="C25" s="69"/>
      <c r="D25" s="70"/>
      <c r="E25" s="70"/>
      <c r="F25" s="70"/>
      <c r="G25" s="70"/>
      <c r="H25" s="70"/>
      <c r="I25" s="70"/>
    </row>
    <row r="26" spans="1:9" ht="12">
      <c r="A26" s="64" t="s">
        <v>4</v>
      </c>
      <c r="B26" s="19"/>
      <c r="C26" s="71"/>
      <c r="D26" s="71"/>
      <c r="E26" s="71"/>
      <c r="F26" s="71"/>
      <c r="G26" s="71"/>
      <c r="H26" s="71"/>
      <c r="I26" s="69"/>
    </row>
    <row r="27" spans="1:9" ht="12">
      <c r="A27" s="72" t="s">
        <v>34</v>
      </c>
      <c r="B27" s="65"/>
      <c r="C27" s="69"/>
      <c r="D27" s="73"/>
      <c r="E27" s="71"/>
      <c r="F27" s="71"/>
      <c r="G27" s="71"/>
      <c r="H27" s="71"/>
      <c r="I27" s="69"/>
    </row>
    <row r="28" spans="1:9" ht="12">
      <c r="A28" s="74"/>
      <c r="B28" s="75"/>
      <c r="C28" s="69">
        <v>0</v>
      </c>
      <c r="D28" s="70">
        <v>0</v>
      </c>
      <c r="E28" s="70">
        <v>0</v>
      </c>
      <c r="F28" s="70">
        <v>0</v>
      </c>
      <c r="G28" s="70"/>
      <c r="H28" s="70"/>
      <c r="I28" s="70"/>
    </row>
    <row r="29" spans="1:9" ht="12">
      <c r="A29" s="74"/>
      <c r="B29" s="75"/>
      <c r="C29" s="69"/>
      <c r="D29" s="70"/>
      <c r="E29" s="70"/>
      <c r="F29" s="70"/>
      <c r="G29" s="70"/>
      <c r="H29" s="70"/>
      <c r="I29" s="70"/>
    </row>
    <row r="30" spans="1:9" ht="12">
      <c r="A30" s="74"/>
      <c r="B30" s="75"/>
      <c r="C30" s="69"/>
      <c r="D30" s="70"/>
      <c r="E30" s="70"/>
      <c r="F30" s="70"/>
      <c r="G30" s="70"/>
      <c r="H30" s="70"/>
      <c r="I30" s="70"/>
    </row>
    <row r="31" spans="1:9" ht="12">
      <c r="A31" s="64" t="s">
        <v>5</v>
      </c>
      <c r="B31" s="65"/>
      <c r="C31" s="69">
        <f aca="true" t="shared" si="1" ref="C31:I31">SUM(C28:C30)</f>
        <v>0</v>
      </c>
      <c r="D31" s="69">
        <f t="shared" si="1"/>
        <v>0</v>
      </c>
      <c r="E31" s="69">
        <f t="shared" si="1"/>
        <v>0</v>
      </c>
      <c r="F31" s="69">
        <f t="shared" si="1"/>
        <v>0</v>
      </c>
      <c r="G31" s="69">
        <f t="shared" si="1"/>
        <v>0</v>
      </c>
      <c r="H31" s="69">
        <f t="shared" si="1"/>
        <v>0</v>
      </c>
      <c r="I31" s="69">
        <f t="shared" si="1"/>
        <v>0</v>
      </c>
    </row>
    <row r="32" spans="1:9" ht="12">
      <c r="A32" s="64"/>
      <c r="B32" s="65"/>
      <c r="C32" s="69"/>
      <c r="D32" s="70"/>
      <c r="E32" s="70"/>
      <c r="F32" s="70"/>
      <c r="G32" s="70"/>
      <c r="H32" s="70"/>
      <c r="I32" s="70"/>
    </row>
    <row r="33" spans="1:9" ht="12">
      <c r="A33" s="64" t="s">
        <v>7</v>
      </c>
      <c r="B33" s="65"/>
      <c r="C33" s="69">
        <f>+C22+C23-C24+C31</f>
        <v>446548</v>
      </c>
      <c r="D33" s="69">
        <f aca="true" t="shared" si="2" ref="D33:I33">+D22+D23-D24+D31</f>
        <v>565027</v>
      </c>
      <c r="E33" s="69">
        <f>+E22+E23-E24+E31</f>
        <v>616774</v>
      </c>
      <c r="F33" s="69">
        <f t="shared" si="2"/>
        <v>712128</v>
      </c>
      <c r="G33" s="69">
        <f>+G22+G23-G24+G31</f>
        <v>992128</v>
      </c>
      <c r="H33" s="69">
        <f>+H22+H23-H24+H31</f>
        <v>1292128</v>
      </c>
      <c r="I33" s="69">
        <f t="shared" si="2"/>
        <v>1612128</v>
      </c>
    </row>
    <row r="34" spans="1:9" ht="12">
      <c r="A34" s="74"/>
      <c r="B34" s="75"/>
      <c r="C34" s="76"/>
      <c r="D34" s="77"/>
      <c r="E34" s="77"/>
      <c r="F34" s="70"/>
      <c r="G34" s="70"/>
      <c r="H34" s="70"/>
      <c r="I34" s="70"/>
    </row>
    <row r="35" spans="1:9" ht="12">
      <c r="A35" s="64" t="s">
        <v>24</v>
      </c>
      <c r="B35" s="65"/>
      <c r="C35" s="76">
        <v>484067</v>
      </c>
      <c r="D35" s="77">
        <v>506407</v>
      </c>
      <c r="E35" s="77">
        <v>558250</v>
      </c>
      <c r="F35" s="70">
        <f>706556+13030</f>
        <v>719586</v>
      </c>
      <c r="G35" s="70">
        <v>895000</v>
      </c>
      <c r="H35" s="70">
        <v>920000</v>
      </c>
      <c r="I35" s="70">
        <v>950000</v>
      </c>
    </row>
    <row r="36" spans="1:9" ht="12">
      <c r="A36" s="74"/>
      <c r="B36" s="75"/>
      <c r="C36" s="76"/>
      <c r="D36" s="77"/>
      <c r="E36" s="77"/>
      <c r="F36" s="70"/>
      <c r="G36" s="70"/>
      <c r="H36" s="70"/>
      <c r="I36" s="70"/>
    </row>
    <row r="37" spans="1:9" ht="12">
      <c r="A37" s="64" t="s">
        <v>25</v>
      </c>
      <c r="B37" s="78"/>
      <c r="C37" s="79">
        <f>C33-C35</f>
        <v>-37519</v>
      </c>
      <c r="D37" s="79">
        <f aca="true" t="shared" si="3" ref="D37:I37">D33-D35</f>
        <v>58620</v>
      </c>
      <c r="E37" s="79">
        <f t="shared" si="3"/>
        <v>58524</v>
      </c>
      <c r="F37" s="80">
        <f t="shared" si="3"/>
        <v>-7458</v>
      </c>
      <c r="G37" s="80">
        <f t="shared" si="3"/>
        <v>97128</v>
      </c>
      <c r="H37" s="80">
        <f t="shared" si="3"/>
        <v>372128</v>
      </c>
      <c r="I37" s="80">
        <f t="shared" si="3"/>
        <v>662128</v>
      </c>
    </row>
    <row r="38" spans="1:9" ht="12">
      <c r="A38" s="81"/>
      <c r="B38" s="81"/>
      <c r="C38" s="82"/>
      <c r="D38" s="82"/>
      <c r="E38" s="82"/>
      <c r="F38" s="82"/>
      <c r="G38" s="82"/>
      <c r="H38" s="82"/>
      <c r="I38" s="82"/>
    </row>
    <row r="39" spans="1:9" ht="12">
      <c r="A39" s="83" t="s">
        <v>26</v>
      </c>
      <c r="B39" s="14"/>
      <c r="C39" s="84"/>
      <c r="D39" s="84"/>
      <c r="E39" s="84"/>
      <c r="F39" s="84"/>
      <c r="G39" s="84"/>
      <c r="H39" s="84"/>
      <c r="I39" s="84"/>
    </row>
    <row r="40" spans="1:9" ht="12">
      <c r="A40" s="85" t="s">
        <v>31</v>
      </c>
      <c r="B40" s="75"/>
      <c r="C40" s="77"/>
      <c r="D40" s="77"/>
      <c r="E40" s="77"/>
      <c r="F40" s="77"/>
      <c r="G40" s="77"/>
      <c r="H40" s="77"/>
      <c r="I40" s="77"/>
    </row>
    <row r="41" spans="1:9" ht="12">
      <c r="A41" s="64"/>
      <c r="B41" s="65"/>
      <c r="C41" s="70"/>
      <c r="D41" s="70"/>
      <c r="E41" s="70"/>
      <c r="F41" s="70"/>
      <c r="G41" s="70"/>
      <c r="H41" s="70"/>
      <c r="I41" s="70"/>
    </row>
    <row r="42" spans="1:9" ht="12">
      <c r="A42" s="64" t="s">
        <v>6</v>
      </c>
      <c r="B42" s="65"/>
      <c r="C42" s="70"/>
      <c r="D42" s="70"/>
      <c r="E42" s="70"/>
      <c r="F42" s="70"/>
      <c r="G42" s="70"/>
      <c r="H42" s="70"/>
      <c r="I42" s="70"/>
    </row>
    <row r="43" spans="1:9" ht="12">
      <c r="A43" s="64"/>
      <c r="B43" s="65"/>
      <c r="C43" s="70"/>
      <c r="D43" s="70"/>
      <c r="E43" s="70"/>
      <c r="F43" s="70"/>
      <c r="G43" s="70"/>
      <c r="H43" s="70"/>
      <c r="I43" s="70"/>
    </row>
    <row r="44" spans="1:9" ht="12">
      <c r="A44" s="86" t="s">
        <v>8</v>
      </c>
      <c r="B44" s="78"/>
      <c r="C44" s="70"/>
      <c r="D44" s="70"/>
      <c r="E44" s="70"/>
      <c r="F44" s="70"/>
      <c r="G44" s="70"/>
      <c r="H44" s="70"/>
      <c r="I44" s="70"/>
    </row>
    <row r="45" spans="1:9" ht="12">
      <c r="A45" s="87" t="s">
        <v>9</v>
      </c>
      <c r="B45" s="88"/>
      <c r="C45" s="70"/>
      <c r="D45" s="70"/>
      <c r="E45" s="70"/>
      <c r="F45" s="70"/>
      <c r="G45" s="70"/>
      <c r="H45" s="70"/>
      <c r="I45" s="70"/>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90" r:id="rId1"/>
  <headerFooter alignWithMargins="0">
    <oddHeader>&amp;C&amp;"Arial,Bold"Report on Non-General Fund Information
&amp;"Arial,Regular"for Submittal to the 2020 Legislature</oddHeader>
    <oddFooter>&amp;LForm 37-47 (rev. 9/17/19)&amp;R&amp;D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8" sqref="A18:I18"/>
    </sheetView>
  </sheetViews>
  <sheetFormatPr defaultColWidth="9.140625" defaultRowHeight="12.75"/>
  <cols>
    <col min="1" max="2" width="14.7109375" style="31" customWidth="1"/>
    <col min="3" max="8" width="14.00390625" style="31" customWidth="1"/>
    <col min="9" max="9" width="13.140625" style="31" customWidth="1"/>
    <col min="10" max="16384" width="9.140625" style="31" customWidth="1"/>
  </cols>
  <sheetData>
    <row r="1" spans="1:9" ht="12">
      <c r="A1" s="11"/>
      <c r="B1" s="11"/>
      <c r="C1" s="11"/>
      <c r="D1" s="11"/>
      <c r="E1" s="11"/>
      <c r="F1" s="11"/>
      <c r="G1" s="11"/>
      <c r="H1" s="11"/>
      <c r="I1" s="11"/>
    </row>
    <row r="2" spans="1:9" ht="12">
      <c r="A2" s="11" t="s">
        <v>13</v>
      </c>
      <c r="B2" s="14" t="s">
        <v>38</v>
      </c>
      <c r="C2" s="14"/>
      <c r="D2" s="14"/>
      <c r="E2" s="15"/>
      <c r="F2" s="11"/>
      <c r="G2" s="16" t="s">
        <v>14</v>
      </c>
      <c r="H2" s="17" t="s">
        <v>180</v>
      </c>
      <c r="I2" s="14"/>
    </row>
    <row r="3" spans="1:9" ht="12">
      <c r="A3" s="11" t="s">
        <v>22</v>
      </c>
      <c r="B3" s="14" t="s">
        <v>181</v>
      </c>
      <c r="C3" s="14"/>
      <c r="D3" s="14"/>
      <c r="E3" s="15"/>
      <c r="F3" s="11"/>
      <c r="G3" s="16" t="s">
        <v>15</v>
      </c>
      <c r="H3" s="18" t="s">
        <v>182</v>
      </c>
      <c r="I3" s="19"/>
    </row>
    <row r="4" spans="1:9" ht="12">
      <c r="A4" s="11" t="s">
        <v>16</v>
      </c>
      <c r="B4" s="17" t="s">
        <v>192</v>
      </c>
      <c r="C4" s="14"/>
      <c r="D4" s="14"/>
      <c r="E4" s="15"/>
      <c r="F4" s="11"/>
      <c r="G4" s="16" t="s">
        <v>18</v>
      </c>
      <c r="H4" s="14" t="s">
        <v>54</v>
      </c>
      <c r="I4" s="14"/>
    </row>
    <row r="5" spans="1:9" ht="12">
      <c r="A5" s="11" t="s">
        <v>17</v>
      </c>
      <c r="B5" s="14" t="s">
        <v>144</v>
      </c>
      <c r="C5" s="19"/>
      <c r="D5" s="19"/>
      <c r="E5" s="15"/>
      <c r="F5" s="11"/>
      <c r="G5" s="16" t="s">
        <v>19</v>
      </c>
      <c r="H5" s="19" t="s">
        <v>193</v>
      </c>
      <c r="I5" s="19"/>
    </row>
    <row r="6" spans="1:9" ht="12">
      <c r="A6" s="11"/>
      <c r="B6" s="11"/>
      <c r="C6" s="11"/>
      <c r="D6" s="11"/>
      <c r="E6" s="11"/>
      <c r="F6" s="11"/>
      <c r="G6" s="11"/>
      <c r="H6" s="11"/>
      <c r="I6" s="11"/>
    </row>
    <row r="7" spans="1:9" ht="12">
      <c r="A7" s="11"/>
      <c r="B7" s="11"/>
      <c r="C7" s="11"/>
      <c r="D7" s="11"/>
      <c r="E7" s="11"/>
      <c r="F7" s="11"/>
      <c r="G7" s="11"/>
      <c r="H7" s="11"/>
      <c r="I7" s="11"/>
    </row>
    <row r="8" spans="1:9" ht="12">
      <c r="A8" s="11" t="s">
        <v>20</v>
      </c>
      <c r="B8" s="11"/>
      <c r="C8" s="15"/>
      <c r="D8" s="15"/>
      <c r="E8" s="15"/>
      <c r="F8" s="15"/>
      <c r="G8" s="15"/>
      <c r="H8" s="15"/>
      <c r="I8" s="15"/>
    </row>
    <row r="9" spans="1:9" ht="12">
      <c r="A9" s="11" t="s">
        <v>186</v>
      </c>
      <c r="B9" s="11"/>
      <c r="C9" s="15"/>
      <c r="D9" s="15"/>
      <c r="E9" s="15"/>
      <c r="F9" s="15"/>
      <c r="G9" s="15"/>
      <c r="H9" s="15"/>
      <c r="I9" s="15"/>
    </row>
    <row r="10" spans="1:9" ht="12">
      <c r="A10" s="11" t="s">
        <v>187</v>
      </c>
      <c r="B10" s="11"/>
      <c r="C10" s="15"/>
      <c r="D10" s="15"/>
      <c r="E10" s="15"/>
      <c r="F10" s="15"/>
      <c r="G10" s="15"/>
      <c r="H10" s="15"/>
      <c r="I10" s="15"/>
    </row>
    <row r="11" spans="1:9" ht="12">
      <c r="A11" s="11" t="s">
        <v>21</v>
      </c>
      <c r="B11" s="11"/>
      <c r="C11" s="15"/>
      <c r="D11" s="15"/>
      <c r="E11" s="15"/>
      <c r="F11" s="15"/>
      <c r="G11" s="15"/>
      <c r="H11" s="15"/>
      <c r="I11" s="15"/>
    </row>
    <row r="12" spans="1:9" ht="12">
      <c r="A12" s="60" t="s">
        <v>188</v>
      </c>
      <c r="B12" s="11"/>
      <c r="C12" s="15"/>
      <c r="D12" s="15"/>
      <c r="E12" s="15"/>
      <c r="F12" s="15"/>
      <c r="G12" s="15"/>
      <c r="H12" s="15"/>
      <c r="I12" s="15"/>
    </row>
    <row r="13" spans="1:9" ht="12">
      <c r="A13" s="11" t="s">
        <v>23</v>
      </c>
      <c r="B13" s="11"/>
      <c r="C13" s="15"/>
      <c r="D13" s="15"/>
      <c r="E13" s="15"/>
      <c r="F13" s="15"/>
      <c r="G13" s="15"/>
      <c r="H13" s="15"/>
      <c r="I13" s="15"/>
    </row>
    <row r="14" spans="1:9" ht="12">
      <c r="A14" s="61" t="s">
        <v>189</v>
      </c>
      <c r="B14" s="11"/>
      <c r="C14" s="15"/>
      <c r="D14" s="15"/>
      <c r="E14" s="15"/>
      <c r="F14" s="15"/>
      <c r="G14" s="15"/>
      <c r="H14" s="15"/>
      <c r="I14" s="15"/>
    </row>
    <row r="15" spans="1:9" ht="12">
      <c r="A15" s="61" t="s">
        <v>190</v>
      </c>
      <c r="B15" s="11"/>
      <c r="C15" s="15"/>
      <c r="D15" s="15"/>
      <c r="E15" s="15"/>
      <c r="F15" s="15"/>
      <c r="G15" s="15"/>
      <c r="H15" s="15"/>
      <c r="I15" s="15"/>
    </row>
    <row r="16" spans="1:9" ht="12">
      <c r="A16" s="12" t="s">
        <v>33</v>
      </c>
      <c r="B16" s="11"/>
      <c r="C16" s="15"/>
      <c r="D16" s="15"/>
      <c r="E16" s="15"/>
      <c r="F16" s="15"/>
      <c r="G16" s="15"/>
      <c r="H16" s="15"/>
      <c r="I16" s="15"/>
    </row>
    <row r="17" spans="1:9" ht="12">
      <c r="A17" s="11"/>
      <c r="B17" s="11"/>
      <c r="C17" s="15"/>
      <c r="D17" s="15"/>
      <c r="E17" s="15"/>
      <c r="F17" s="15"/>
      <c r="G17" s="15"/>
      <c r="H17" s="15"/>
      <c r="I17" s="15"/>
    </row>
    <row r="18" spans="1:9" ht="12">
      <c r="A18" s="12" t="s">
        <v>30</v>
      </c>
      <c r="B18" s="11"/>
      <c r="C18" s="15"/>
      <c r="D18" s="15"/>
      <c r="E18" s="15"/>
      <c r="F18" s="15"/>
      <c r="G18" s="15"/>
      <c r="H18" s="15"/>
      <c r="I18" s="15"/>
    </row>
    <row r="19" spans="1:9" ht="12">
      <c r="A19" s="15"/>
      <c r="B19" s="15"/>
      <c r="C19" s="15"/>
      <c r="D19" s="15"/>
      <c r="E19" s="15"/>
      <c r="F19" s="15"/>
      <c r="G19" s="15"/>
      <c r="H19" s="15"/>
      <c r="I19" s="15"/>
    </row>
    <row r="20" spans="1:9" ht="12.75">
      <c r="A20" s="200" t="s">
        <v>12</v>
      </c>
      <c r="B20" s="201"/>
      <c r="C20" s="201"/>
      <c r="D20" s="201"/>
      <c r="E20" s="201"/>
      <c r="F20" s="201"/>
      <c r="G20" s="201"/>
      <c r="H20" s="201"/>
      <c r="I20" s="202"/>
    </row>
    <row r="21" spans="1:9" ht="12">
      <c r="A21" s="64"/>
      <c r="B21" s="65"/>
      <c r="C21" s="66" t="s">
        <v>27</v>
      </c>
      <c r="D21" s="66" t="s">
        <v>28</v>
      </c>
      <c r="E21" s="66" t="s">
        <v>29</v>
      </c>
      <c r="F21" s="66" t="s">
        <v>32</v>
      </c>
      <c r="G21" s="66" t="s">
        <v>35</v>
      </c>
      <c r="H21" s="66" t="s">
        <v>36</v>
      </c>
      <c r="I21" s="66" t="s">
        <v>37</v>
      </c>
    </row>
    <row r="22" spans="1:9" ht="12">
      <c r="A22" s="64"/>
      <c r="B22" s="65"/>
      <c r="C22" s="67" t="s">
        <v>10</v>
      </c>
      <c r="D22" s="68" t="s">
        <v>10</v>
      </c>
      <c r="E22" s="67" t="s">
        <v>10</v>
      </c>
      <c r="F22" s="67" t="s">
        <v>10</v>
      </c>
      <c r="G22" s="67" t="s">
        <v>11</v>
      </c>
      <c r="H22" s="67" t="s">
        <v>11</v>
      </c>
      <c r="I22" s="67" t="s">
        <v>11</v>
      </c>
    </row>
    <row r="23" spans="1:9" ht="12">
      <c r="A23" s="64" t="s">
        <v>0</v>
      </c>
      <c r="B23" s="65"/>
      <c r="C23" s="69">
        <v>965000</v>
      </c>
      <c r="D23" s="70">
        <v>1057775</v>
      </c>
      <c r="E23" s="70">
        <v>1026167</v>
      </c>
      <c r="F23" s="70">
        <v>940000</v>
      </c>
      <c r="G23" s="70">
        <v>759205</v>
      </c>
      <c r="H23" s="70">
        <v>759205</v>
      </c>
      <c r="I23" s="70">
        <v>759205</v>
      </c>
    </row>
    <row r="24" spans="1:9" ht="12">
      <c r="A24" s="64" t="s">
        <v>1</v>
      </c>
      <c r="B24" s="65"/>
      <c r="C24" s="69">
        <v>260618</v>
      </c>
      <c r="D24" s="70">
        <f aca="true" t="shared" si="0" ref="D24:I24">C35</f>
        <v>363972</v>
      </c>
      <c r="E24" s="70">
        <f t="shared" si="0"/>
        <v>468279</v>
      </c>
      <c r="F24" s="70">
        <f t="shared" si="0"/>
        <v>560492</v>
      </c>
      <c r="G24" s="70">
        <f t="shared" si="0"/>
        <v>675394</v>
      </c>
      <c r="H24" s="70">
        <f t="shared" si="0"/>
        <v>675394</v>
      </c>
      <c r="I24" s="70">
        <f t="shared" si="0"/>
        <v>675394</v>
      </c>
    </row>
    <row r="25" spans="1:9" ht="12">
      <c r="A25" s="64" t="s">
        <v>2</v>
      </c>
      <c r="B25" s="65"/>
      <c r="C25" s="69">
        <v>596301</v>
      </c>
      <c r="D25" s="70">
        <v>604442</v>
      </c>
      <c r="E25" s="70">
        <v>587260</v>
      </c>
      <c r="F25" s="70">
        <v>554644</v>
      </c>
      <c r="G25" s="70">
        <v>500000</v>
      </c>
      <c r="H25" s="70">
        <v>500000</v>
      </c>
      <c r="I25" s="70">
        <v>500000</v>
      </c>
    </row>
    <row r="26" spans="1:9" ht="12">
      <c r="A26" s="64" t="s">
        <v>3</v>
      </c>
      <c r="B26" s="65"/>
      <c r="C26" s="69">
        <v>492947</v>
      </c>
      <c r="D26" s="70">
        <v>500135</v>
      </c>
      <c r="E26" s="70">
        <v>495047</v>
      </c>
      <c r="F26" s="69">
        <v>439742</v>
      </c>
      <c r="G26" s="123">
        <v>500000</v>
      </c>
      <c r="H26" s="70">
        <v>500000</v>
      </c>
      <c r="I26" s="70">
        <v>500000</v>
      </c>
    </row>
    <row r="27" spans="1:9" ht="12">
      <c r="A27" s="64"/>
      <c r="B27" s="65"/>
      <c r="C27" s="69"/>
      <c r="D27" s="70"/>
      <c r="E27" s="70"/>
      <c r="F27" s="70"/>
      <c r="G27" s="70"/>
      <c r="H27" s="70"/>
      <c r="I27" s="70"/>
    </row>
    <row r="28" spans="1:9" ht="12">
      <c r="A28" s="64" t="s">
        <v>4</v>
      </c>
      <c r="B28" s="19"/>
      <c r="C28" s="71"/>
      <c r="D28" s="71"/>
      <c r="E28" s="71"/>
      <c r="F28" s="71"/>
      <c r="G28" s="71"/>
      <c r="H28" s="71"/>
      <c r="I28" s="69"/>
    </row>
    <row r="29" spans="1:9" ht="12">
      <c r="A29" s="72" t="s">
        <v>34</v>
      </c>
      <c r="B29" s="65"/>
      <c r="C29" s="69"/>
      <c r="D29" s="73"/>
      <c r="E29" s="71"/>
      <c r="F29" s="71"/>
      <c r="G29" s="71"/>
      <c r="H29" s="71"/>
      <c r="I29" s="69"/>
    </row>
    <row r="30" spans="1:9" ht="12">
      <c r="A30" s="74"/>
      <c r="B30" s="75"/>
      <c r="C30" s="69">
        <v>0</v>
      </c>
      <c r="D30" s="70">
        <v>0</v>
      </c>
      <c r="E30" s="70">
        <v>0</v>
      </c>
      <c r="F30" s="70">
        <v>0</v>
      </c>
      <c r="G30" s="70"/>
      <c r="H30" s="70"/>
      <c r="I30" s="70"/>
    </row>
    <row r="31" spans="1:9" ht="12">
      <c r="A31" s="74"/>
      <c r="B31" s="75"/>
      <c r="C31" s="69"/>
      <c r="D31" s="70"/>
      <c r="E31" s="70"/>
      <c r="F31" s="70"/>
      <c r="G31" s="70"/>
      <c r="H31" s="70"/>
      <c r="I31" s="70"/>
    </row>
    <row r="32" spans="1:9" ht="12">
      <c r="A32" s="74"/>
      <c r="B32" s="75"/>
      <c r="C32" s="69"/>
      <c r="D32" s="70"/>
      <c r="E32" s="70"/>
      <c r="F32" s="70"/>
      <c r="G32" s="70"/>
      <c r="H32" s="70"/>
      <c r="I32" s="70"/>
    </row>
    <row r="33" spans="1:9" ht="12">
      <c r="A33" s="64" t="s">
        <v>5</v>
      </c>
      <c r="B33" s="65"/>
      <c r="C33" s="69">
        <f aca="true" t="shared" si="1" ref="C33:I33">SUM(C30:C32)</f>
        <v>0</v>
      </c>
      <c r="D33" s="69">
        <f t="shared" si="1"/>
        <v>0</v>
      </c>
      <c r="E33" s="69">
        <f t="shared" si="1"/>
        <v>0</v>
      </c>
      <c r="F33" s="69">
        <f t="shared" si="1"/>
        <v>0</v>
      </c>
      <c r="G33" s="69">
        <f t="shared" si="1"/>
        <v>0</v>
      </c>
      <c r="H33" s="69">
        <f t="shared" si="1"/>
        <v>0</v>
      </c>
      <c r="I33" s="69">
        <f t="shared" si="1"/>
        <v>0</v>
      </c>
    </row>
    <row r="34" spans="1:9" ht="12">
      <c r="A34" s="64"/>
      <c r="B34" s="65"/>
      <c r="C34" s="69"/>
      <c r="D34" s="70"/>
      <c r="E34" s="70"/>
      <c r="F34" s="70"/>
      <c r="G34" s="70"/>
      <c r="H34" s="70"/>
      <c r="I34" s="70"/>
    </row>
    <row r="35" spans="1:9" ht="12">
      <c r="A35" s="64" t="s">
        <v>7</v>
      </c>
      <c r="B35" s="65"/>
      <c r="C35" s="69">
        <f>+C24+C25-C26+C33</f>
        <v>363972</v>
      </c>
      <c r="D35" s="69">
        <f aca="true" t="shared" si="2" ref="D35:I35">+D24+D25-D26+D33</f>
        <v>468279</v>
      </c>
      <c r="E35" s="69">
        <f>+E24+E25-E26+E33</f>
        <v>560492</v>
      </c>
      <c r="F35" s="69">
        <f t="shared" si="2"/>
        <v>675394</v>
      </c>
      <c r="G35" s="69">
        <f>+G24+G25-G26+G33</f>
        <v>675394</v>
      </c>
      <c r="H35" s="69">
        <f>+H24+H25-H26+H33</f>
        <v>675394</v>
      </c>
      <c r="I35" s="69">
        <f t="shared" si="2"/>
        <v>675394</v>
      </c>
    </row>
    <row r="36" spans="1:9" ht="12">
      <c r="A36" s="74"/>
      <c r="B36" s="75"/>
      <c r="C36" s="76"/>
      <c r="D36" s="77"/>
      <c r="E36" s="77"/>
      <c r="F36" s="70"/>
      <c r="G36" s="70"/>
      <c r="H36" s="70"/>
      <c r="I36" s="70"/>
    </row>
    <row r="37" spans="1:9" ht="12">
      <c r="A37" s="64" t="s">
        <v>24</v>
      </c>
      <c r="B37" s="65"/>
      <c r="C37" s="76">
        <v>90509</v>
      </c>
      <c r="D37" s="77">
        <v>3367</v>
      </c>
      <c r="E37" s="77">
        <v>10402</v>
      </c>
      <c r="F37" s="70">
        <v>28</v>
      </c>
      <c r="G37" s="70">
        <v>10000</v>
      </c>
      <c r="H37" s="70">
        <v>10000</v>
      </c>
      <c r="I37" s="70">
        <v>10000</v>
      </c>
    </row>
    <row r="38" spans="1:9" ht="12">
      <c r="A38" s="74"/>
      <c r="B38" s="75"/>
      <c r="C38" s="76"/>
      <c r="D38" s="77"/>
      <c r="E38" s="77"/>
      <c r="F38" s="70"/>
      <c r="G38" s="70"/>
      <c r="H38" s="70"/>
      <c r="I38" s="70"/>
    </row>
    <row r="39" spans="1:9" ht="12">
      <c r="A39" s="64" t="s">
        <v>25</v>
      </c>
      <c r="B39" s="78"/>
      <c r="C39" s="79">
        <f>C35-C37</f>
        <v>273463</v>
      </c>
      <c r="D39" s="79">
        <f aca="true" t="shared" si="3" ref="D39:I39">D35-D37</f>
        <v>464912</v>
      </c>
      <c r="E39" s="79">
        <f t="shared" si="3"/>
        <v>550090</v>
      </c>
      <c r="F39" s="80">
        <f t="shared" si="3"/>
        <v>675366</v>
      </c>
      <c r="G39" s="80">
        <f t="shared" si="3"/>
        <v>665394</v>
      </c>
      <c r="H39" s="80">
        <f t="shared" si="3"/>
        <v>665394</v>
      </c>
      <c r="I39" s="80">
        <f t="shared" si="3"/>
        <v>665394</v>
      </c>
    </row>
    <row r="40" spans="1:9" ht="12">
      <c r="A40" s="81"/>
      <c r="B40" s="81"/>
      <c r="C40" s="82"/>
      <c r="D40" s="82"/>
      <c r="E40" s="82"/>
      <c r="F40" s="82"/>
      <c r="G40" s="82"/>
      <c r="H40" s="82"/>
      <c r="I40" s="82"/>
    </row>
    <row r="41" spans="1:9" ht="12">
      <c r="A41" s="83" t="s">
        <v>26</v>
      </c>
      <c r="B41" s="14"/>
      <c r="C41" s="84"/>
      <c r="D41" s="84"/>
      <c r="E41" s="84"/>
      <c r="F41" s="84"/>
      <c r="G41" s="84"/>
      <c r="H41" s="84"/>
      <c r="I41" s="84"/>
    </row>
    <row r="42" spans="1:9" ht="12">
      <c r="A42" s="85" t="s">
        <v>31</v>
      </c>
      <c r="B42" s="75"/>
      <c r="C42" s="77"/>
      <c r="D42" s="77"/>
      <c r="E42" s="77"/>
      <c r="F42" s="77"/>
      <c r="G42" s="77"/>
      <c r="H42" s="77"/>
      <c r="I42" s="77"/>
    </row>
    <row r="43" spans="1:9" ht="12">
      <c r="A43" s="64"/>
      <c r="B43" s="65"/>
      <c r="C43" s="70"/>
      <c r="D43" s="70"/>
      <c r="E43" s="70"/>
      <c r="F43" s="70"/>
      <c r="G43" s="70"/>
      <c r="H43" s="70"/>
      <c r="I43" s="70"/>
    </row>
    <row r="44" spans="1:9" ht="12">
      <c r="A44" s="64" t="s">
        <v>6</v>
      </c>
      <c r="B44" s="65"/>
      <c r="C44" s="70"/>
      <c r="D44" s="70"/>
      <c r="E44" s="70"/>
      <c r="F44" s="70"/>
      <c r="G44" s="70"/>
      <c r="H44" s="70"/>
      <c r="I44" s="70"/>
    </row>
    <row r="45" spans="1:9" ht="12">
      <c r="A45" s="64"/>
      <c r="B45" s="65"/>
      <c r="C45" s="70"/>
      <c r="D45" s="70"/>
      <c r="E45" s="70"/>
      <c r="F45" s="70"/>
      <c r="G45" s="70"/>
      <c r="H45" s="70"/>
      <c r="I45" s="70"/>
    </row>
    <row r="46" spans="1:9" ht="12">
      <c r="A46" s="52" t="s">
        <v>8</v>
      </c>
      <c r="B46" s="42"/>
      <c r="C46" s="37"/>
      <c r="D46" s="37"/>
      <c r="E46" s="35"/>
      <c r="F46" s="35"/>
      <c r="G46" s="35"/>
      <c r="H46" s="35"/>
      <c r="I46" s="35"/>
    </row>
    <row r="47" spans="1:9" ht="12">
      <c r="A47" s="53" t="s">
        <v>9</v>
      </c>
      <c r="B47" s="54"/>
      <c r="C47" s="37"/>
      <c r="D47" s="37"/>
      <c r="E47" s="35"/>
      <c r="F47" s="35"/>
      <c r="G47" s="35"/>
      <c r="H47" s="35"/>
      <c r="I47" s="35"/>
    </row>
  </sheetData>
  <sheetProtection selectLockedCells="1"/>
  <mergeCells count="1">
    <mergeCell ref="A20:I20"/>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N13" sqref="N13"/>
    </sheetView>
  </sheetViews>
  <sheetFormatPr defaultColWidth="9.140625" defaultRowHeight="12.75"/>
  <cols>
    <col min="1" max="2" width="14.7109375" style="130" customWidth="1"/>
    <col min="3" max="8" width="14.00390625" style="130" customWidth="1"/>
    <col min="9" max="9" width="13.140625" style="130" customWidth="1"/>
    <col min="10" max="16384" width="9.140625" style="130" customWidth="1"/>
  </cols>
  <sheetData>
    <row r="1" spans="1:9" ht="12">
      <c r="A1" s="129"/>
      <c r="B1" s="129"/>
      <c r="C1" s="129"/>
      <c r="D1" s="129"/>
      <c r="E1" s="129"/>
      <c r="F1" s="129"/>
      <c r="G1" s="129"/>
      <c r="H1" s="129"/>
      <c r="I1" s="129"/>
    </row>
    <row r="2" spans="1:9" ht="12">
      <c r="A2" s="129" t="s">
        <v>13</v>
      </c>
      <c r="B2" s="131" t="s">
        <v>38</v>
      </c>
      <c r="C2" s="131"/>
      <c r="D2" s="131"/>
      <c r="E2" s="132"/>
      <c r="F2" s="129"/>
      <c r="G2" s="133" t="s">
        <v>14</v>
      </c>
      <c r="H2" s="131" t="s">
        <v>279</v>
      </c>
      <c r="I2" s="131"/>
    </row>
    <row r="3" spans="1:9" ht="12">
      <c r="A3" s="129" t="s">
        <v>22</v>
      </c>
      <c r="B3" s="134" t="s">
        <v>280</v>
      </c>
      <c r="C3" s="135"/>
      <c r="D3" s="135"/>
      <c r="E3" s="132"/>
      <c r="F3" s="129"/>
      <c r="G3" s="133" t="s">
        <v>15</v>
      </c>
      <c r="H3" s="137" t="s">
        <v>281</v>
      </c>
      <c r="I3" s="137"/>
    </row>
    <row r="4" spans="1:9" ht="12">
      <c r="A4" s="129" t="s">
        <v>16</v>
      </c>
      <c r="B4" s="134" t="s">
        <v>282</v>
      </c>
      <c r="C4" s="135"/>
      <c r="D4" s="135"/>
      <c r="E4" s="132"/>
      <c r="F4" s="129"/>
      <c r="G4" s="133" t="s">
        <v>18</v>
      </c>
      <c r="H4" s="131" t="s">
        <v>283</v>
      </c>
      <c r="I4" s="131"/>
    </row>
    <row r="5" spans="1:9" ht="12">
      <c r="A5" s="129" t="s">
        <v>17</v>
      </c>
      <c r="B5" s="134" t="s">
        <v>102</v>
      </c>
      <c r="C5" s="136"/>
      <c r="D5" s="136"/>
      <c r="E5" s="132"/>
      <c r="F5" s="129"/>
      <c r="G5" s="133" t="s">
        <v>19</v>
      </c>
      <c r="H5" s="137" t="s">
        <v>284</v>
      </c>
      <c r="I5" s="137"/>
    </row>
    <row r="6" spans="1:9" ht="12">
      <c r="A6" s="129"/>
      <c r="B6" s="129"/>
      <c r="C6" s="129"/>
      <c r="D6" s="129"/>
      <c r="E6" s="129"/>
      <c r="F6" s="129"/>
      <c r="G6" s="129"/>
      <c r="H6" s="129"/>
      <c r="I6" s="129"/>
    </row>
    <row r="7" spans="1:9" ht="12">
      <c r="A7" s="129"/>
      <c r="B7" s="129"/>
      <c r="C7" s="129"/>
      <c r="D7" s="129"/>
      <c r="E7" s="129"/>
      <c r="F7" s="129"/>
      <c r="G7" s="129"/>
      <c r="H7" s="129"/>
      <c r="I7" s="129"/>
    </row>
    <row r="8" spans="1:9" ht="12">
      <c r="A8" s="138" t="s">
        <v>20</v>
      </c>
      <c r="B8" s="129"/>
      <c r="C8" s="132"/>
      <c r="D8" s="132"/>
      <c r="E8" s="132"/>
      <c r="F8" s="132"/>
      <c r="G8" s="132"/>
      <c r="H8" s="132"/>
      <c r="I8" s="132"/>
    </row>
    <row r="9" spans="1:9" ht="28.5" customHeight="1">
      <c r="A9" s="207" t="s">
        <v>285</v>
      </c>
      <c r="B9" s="207"/>
      <c r="C9" s="207"/>
      <c r="D9" s="207"/>
      <c r="E9" s="207"/>
      <c r="F9" s="207"/>
      <c r="G9" s="207"/>
      <c r="H9" s="207"/>
      <c r="I9" s="207"/>
    </row>
    <row r="10" spans="1:9" ht="12">
      <c r="A10" s="138" t="s">
        <v>21</v>
      </c>
      <c r="B10" s="138"/>
      <c r="C10" s="132"/>
      <c r="D10" s="132"/>
      <c r="E10" s="132"/>
      <c r="F10" s="132"/>
      <c r="G10" s="132"/>
      <c r="H10" s="132"/>
      <c r="I10" s="132"/>
    </row>
    <row r="11" spans="1:9" ht="17.25" customHeight="1">
      <c r="A11" s="208" t="s">
        <v>286</v>
      </c>
      <c r="B11" s="208"/>
      <c r="C11" s="208"/>
      <c r="D11" s="208"/>
      <c r="E11" s="208"/>
      <c r="F11" s="208"/>
      <c r="G11" s="208"/>
      <c r="H11" s="208"/>
      <c r="I11" s="208"/>
    </row>
    <row r="12" spans="1:9" ht="12">
      <c r="A12" s="138" t="s">
        <v>23</v>
      </c>
      <c r="B12" s="138"/>
      <c r="C12" s="139"/>
      <c r="D12" s="132"/>
      <c r="E12" s="132"/>
      <c r="F12" s="132"/>
      <c r="G12" s="132"/>
      <c r="H12" s="132"/>
      <c r="I12" s="132"/>
    </row>
    <row r="13" spans="1:9" ht="42.75" customHeight="1">
      <c r="A13" s="207" t="s">
        <v>287</v>
      </c>
      <c r="B13" s="207"/>
      <c r="C13" s="207"/>
      <c r="D13" s="207"/>
      <c r="E13" s="207"/>
      <c r="F13" s="207"/>
      <c r="G13" s="207"/>
      <c r="H13" s="207"/>
      <c r="I13" s="207"/>
    </row>
    <row r="14" spans="1:9" ht="12">
      <c r="A14" s="140" t="s">
        <v>33</v>
      </c>
      <c r="B14" s="138"/>
      <c r="C14" s="139"/>
      <c r="D14" s="139"/>
      <c r="E14" s="132"/>
      <c r="F14" s="132"/>
      <c r="G14" s="132"/>
      <c r="H14" s="132"/>
      <c r="I14" s="132"/>
    </row>
    <row r="15" spans="1:9" ht="12">
      <c r="A15" s="129"/>
      <c r="B15" s="129"/>
      <c r="C15" s="132"/>
      <c r="D15" s="132"/>
      <c r="E15" s="132"/>
      <c r="F15" s="132"/>
      <c r="G15" s="132"/>
      <c r="H15" s="132"/>
      <c r="I15" s="132"/>
    </row>
    <row r="16" spans="1:9" ht="12">
      <c r="A16" s="140" t="s">
        <v>30</v>
      </c>
      <c r="B16" s="129"/>
      <c r="C16" s="132"/>
      <c r="D16" s="132"/>
      <c r="E16" s="132"/>
      <c r="F16" s="132"/>
      <c r="G16" s="132"/>
      <c r="H16" s="132"/>
      <c r="I16" s="132"/>
    </row>
    <row r="17" spans="1:9" ht="12">
      <c r="A17" s="132"/>
      <c r="B17" s="132"/>
      <c r="C17" s="132"/>
      <c r="D17" s="132"/>
      <c r="E17" s="132"/>
      <c r="F17" s="132"/>
      <c r="G17" s="132"/>
      <c r="H17" s="132"/>
      <c r="I17" s="132"/>
    </row>
    <row r="18" spans="1:9" ht="12.75">
      <c r="A18" s="209" t="s">
        <v>12</v>
      </c>
      <c r="B18" s="210"/>
      <c r="C18" s="210"/>
      <c r="D18" s="210"/>
      <c r="E18" s="210"/>
      <c r="F18" s="210"/>
      <c r="G18" s="210"/>
      <c r="H18" s="210"/>
      <c r="I18" s="211"/>
    </row>
    <row r="19" spans="1:9" ht="12">
      <c r="A19" s="141"/>
      <c r="B19" s="142"/>
      <c r="C19" s="143" t="s">
        <v>27</v>
      </c>
      <c r="D19" s="143" t="s">
        <v>28</v>
      </c>
      <c r="E19" s="143" t="s">
        <v>29</v>
      </c>
      <c r="F19" s="143" t="s">
        <v>32</v>
      </c>
      <c r="G19" s="143" t="s">
        <v>35</v>
      </c>
      <c r="H19" s="143" t="s">
        <v>36</v>
      </c>
      <c r="I19" s="143" t="s">
        <v>37</v>
      </c>
    </row>
    <row r="20" spans="1:9" ht="12">
      <c r="A20" s="141"/>
      <c r="B20" s="142"/>
      <c r="C20" s="144" t="s">
        <v>10</v>
      </c>
      <c r="D20" s="145" t="s">
        <v>10</v>
      </c>
      <c r="E20" s="146" t="s">
        <v>10</v>
      </c>
      <c r="F20" s="146" t="s">
        <v>10</v>
      </c>
      <c r="G20" s="146" t="s">
        <v>11</v>
      </c>
      <c r="H20" s="146" t="s">
        <v>11</v>
      </c>
      <c r="I20" s="146" t="s">
        <v>11</v>
      </c>
    </row>
    <row r="21" spans="1:9" ht="12">
      <c r="A21" s="141" t="s">
        <v>0</v>
      </c>
      <c r="B21" s="142"/>
      <c r="C21" s="147">
        <v>649065</v>
      </c>
      <c r="D21" s="148">
        <v>574000</v>
      </c>
      <c r="E21" s="148">
        <v>618813</v>
      </c>
      <c r="F21" s="148">
        <v>534013</v>
      </c>
      <c r="G21" s="158">
        <v>591360</v>
      </c>
      <c r="H21" s="158">
        <v>597515</v>
      </c>
      <c r="I21" s="158">
        <v>597515</v>
      </c>
    </row>
    <row r="22" spans="1:9" ht="12">
      <c r="A22" s="141" t="s">
        <v>1</v>
      </c>
      <c r="B22" s="142"/>
      <c r="C22" s="147">
        <v>184525</v>
      </c>
      <c r="D22" s="148">
        <f aca="true" t="shared" si="0" ref="D22:I22">C33</f>
        <v>182137</v>
      </c>
      <c r="E22" s="148">
        <f t="shared" si="0"/>
        <v>307987</v>
      </c>
      <c r="F22" s="148">
        <f t="shared" si="0"/>
        <v>302070</v>
      </c>
      <c r="G22" s="158">
        <f t="shared" si="0"/>
        <v>307113</v>
      </c>
      <c r="H22" s="158">
        <f t="shared" si="0"/>
        <v>0</v>
      </c>
      <c r="I22" s="158">
        <f t="shared" si="0"/>
        <v>0</v>
      </c>
    </row>
    <row r="23" spans="1:9" ht="12">
      <c r="A23" s="141" t="s">
        <v>2</v>
      </c>
      <c r="B23" s="142"/>
      <c r="C23" s="147">
        <v>247342</v>
      </c>
      <c r="D23" s="148">
        <v>320866</v>
      </c>
      <c r="E23" s="148">
        <v>398954</v>
      </c>
      <c r="F23" s="148">
        <v>0</v>
      </c>
      <c r="G23" s="158">
        <v>591000</v>
      </c>
      <c r="H23" s="158">
        <v>591000</v>
      </c>
      <c r="I23" s="158">
        <v>591000</v>
      </c>
    </row>
    <row r="24" spans="1:9" ht="12">
      <c r="A24" s="141" t="s">
        <v>3</v>
      </c>
      <c r="B24" s="142"/>
      <c r="C24" s="147">
        <v>249730</v>
      </c>
      <c r="D24" s="148">
        <v>495016</v>
      </c>
      <c r="E24" s="148">
        <v>454871</v>
      </c>
      <c r="F24" s="147">
        <v>394957</v>
      </c>
      <c r="G24" s="158">
        <v>898113</v>
      </c>
      <c r="H24" s="158">
        <v>591000</v>
      </c>
      <c r="I24" s="158">
        <v>591000</v>
      </c>
    </row>
    <row r="25" spans="1:9" ht="12">
      <c r="A25" s="141"/>
      <c r="B25" s="142"/>
      <c r="C25" s="147"/>
      <c r="D25" s="148"/>
      <c r="E25" s="148"/>
      <c r="F25" s="148"/>
      <c r="G25" s="158"/>
      <c r="H25" s="158"/>
      <c r="I25" s="158"/>
    </row>
    <row r="26" spans="1:9" ht="12">
      <c r="A26" s="149" t="s">
        <v>4</v>
      </c>
      <c r="B26" s="150"/>
      <c r="C26" s="151"/>
      <c r="D26" s="151"/>
      <c r="E26" s="151"/>
      <c r="F26" s="151"/>
      <c r="G26" s="151"/>
      <c r="H26" s="151"/>
      <c r="I26" s="152"/>
    </row>
    <row r="27" spans="1:9" ht="12">
      <c r="A27" s="153" t="s">
        <v>34</v>
      </c>
      <c r="B27" s="154"/>
      <c r="C27" s="152"/>
      <c r="D27" s="155"/>
      <c r="E27" s="151"/>
      <c r="F27" s="151"/>
      <c r="G27" s="151"/>
      <c r="H27" s="151"/>
      <c r="I27" s="152"/>
    </row>
    <row r="28" spans="1:9" ht="12">
      <c r="A28" s="156" t="s">
        <v>288</v>
      </c>
      <c r="B28" s="157"/>
      <c r="C28" s="152"/>
      <c r="D28" s="158">
        <v>300000</v>
      </c>
      <c r="E28" s="158">
        <v>50000</v>
      </c>
      <c r="F28" s="158">
        <v>400000</v>
      </c>
      <c r="G28" s="158"/>
      <c r="H28" s="158"/>
      <c r="I28" s="158"/>
    </row>
    <row r="29" spans="1:9" ht="12">
      <c r="A29" s="156"/>
      <c r="B29" s="157"/>
      <c r="C29" s="152"/>
      <c r="D29" s="158"/>
      <c r="E29" s="158"/>
      <c r="F29" s="158"/>
      <c r="G29" s="158"/>
      <c r="H29" s="158"/>
      <c r="I29" s="158"/>
    </row>
    <row r="30" spans="1:9" ht="12">
      <c r="A30" s="156"/>
      <c r="B30" s="157"/>
      <c r="C30" s="152"/>
      <c r="D30" s="158"/>
      <c r="E30" s="158"/>
      <c r="F30" s="158"/>
      <c r="G30" s="158"/>
      <c r="H30" s="158"/>
      <c r="I30" s="158"/>
    </row>
    <row r="31" spans="1:9" ht="12">
      <c r="A31" s="149" t="s">
        <v>5</v>
      </c>
      <c r="B31" s="154"/>
      <c r="C31" s="152">
        <f aca="true" t="shared" si="1" ref="C31:I31">SUM(C28:C30)</f>
        <v>0</v>
      </c>
      <c r="D31" s="152">
        <f t="shared" si="1"/>
        <v>300000</v>
      </c>
      <c r="E31" s="152">
        <f t="shared" si="1"/>
        <v>50000</v>
      </c>
      <c r="F31" s="152">
        <f t="shared" si="1"/>
        <v>400000</v>
      </c>
      <c r="G31" s="152">
        <f t="shared" si="1"/>
        <v>0</v>
      </c>
      <c r="H31" s="152">
        <f t="shared" si="1"/>
        <v>0</v>
      </c>
      <c r="I31" s="152">
        <f t="shared" si="1"/>
        <v>0</v>
      </c>
    </row>
    <row r="32" spans="1:9" ht="12">
      <c r="A32" s="141"/>
      <c r="B32" s="142"/>
      <c r="C32" s="147"/>
      <c r="D32" s="148"/>
      <c r="E32" s="148"/>
      <c r="F32" s="148"/>
      <c r="G32" s="158"/>
      <c r="H32" s="158"/>
      <c r="I32" s="158"/>
    </row>
    <row r="33" spans="1:9" ht="12">
      <c r="A33" s="141" t="s">
        <v>7</v>
      </c>
      <c r="B33" s="142"/>
      <c r="C33" s="147">
        <f>+C22+C23-C24+C31</f>
        <v>182137</v>
      </c>
      <c r="D33" s="147">
        <f aca="true" t="shared" si="2" ref="D33:I33">+D22+D23-D24+D31</f>
        <v>307987</v>
      </c>
      <c r="E33" s="147">
        <f>+E22+E23-E24+E31</f>
        <v>302070</v>
      </c>
      <c r="F33" s="147">
        <f t="shared" si="2"/>
        <v>307113</v>
      </c>
      <c r="G33" s="152">
        <f>+G22+G23-G24+G31</f>
        <v>0</v>
      </c>
      <c r="H33" s="152">
        <f>+H22+H23-H24+H31</f>
        <v>0</v>
      </c>
      <c r="I33" s="152">
        <f t="shared" si="2"/>
        <v>0</v>
      </c>
    </row>
    <row r="34" spans="1:9" ht="12">
      <c r="A34" s="159"/>
      <c r="B34" s="160"/>
      <c r="C34" s="161"/>
      <c r="D34" s="162"/>
      <c r="E34" s="162"/>
      <c r="F34" s="148"/>
      <c r="G34" s="158"/>
      <c r="H34" s="158"/>
      <c r="I34" s="158"/>
    </row>
    <row r="35" spans="1:9" ht="12">
      <c r="A35" s="141" t="s">
        <v>24</v>
      </c>
      <c r="B35" s="142"/>
      <c r="C35" s="161">
        <v>3762</v>
      </c>
      <c r="D35" s="162">
        <v>4999</v>
      </c>
      <c r="E35" s="162">
        <v>2072</v>
      </c>
      <c r="F35" s="148">
        <v>5479</v>
      </c>
      <c r="G35" s="158">
        <v>0</v>
      </c>
      <c r="H35" s="158">
        <v>0</v>
      </c>
      <c r="I35" s="158">
        <v>0</v>
      </c>
    </row>
    <row r="36" spans="1:9" ht="12">
      <c r="A36" s="159"/>
      <c r="B36" s="160"/>
      <c r="C36" s="161"/>
      <c r="D36" s="162"/>
      <c r="E36" s="162"/>
      <c r="F36" s="148"/>
      <c r="G36" s="148"/>
      <c r="H36" s="148"/>
      <c r="I36" s="148"/>
    </row>
    <row r="37" spans="1:9" ht="12">
      <c r="A37" s="141" t="s">
        <v>25</v>
      </c>
      <c r="B37" s="163"/>
      <c r="C37" s="164">
        <f>C33-C35</f>
        <v>178375</v>
      </c>
      <c r="D37" s="164">
        <f aca="true" t="shared" si="3" ref="D37:I37">D33-D35</f>
        <v>302988</v>
      </c>
      <c r="E37" s="164">
        <f t="shared" si="3"/>
        <v>299998</v>
      </c>
      <c r="F37" s="165">
        <f t="shared" si="3"/>
        <v>301634</v>
      </c>
      <c r="G37" s="165">
        <f t="shared" si="3"/>
        <v>0</v>
      </c>
      <c r="H37" s="165">
        <f t="shared" si="3"/>
        <v>0</v>
      </c>
      <c r="I37" s="165">
        <f t="shared" si="3"/>
        <v>0</v>
      </c>
    </row>
    <row r="38" spans="1:9" ht="12">
      <c r="A38" s="166"/>
      <c r="B38" s="166"/>
      <c r="C38" s="167"/>
      <c r="D38" s="167"/>
      <c r="E38" s="167"/>
      <c r="F38" s="167"/>
      <c r="G38" s="167"/>
      <c r="H38" s="167"/>
      <c r="I38" s="167"/>
    </row>
    <row r="39" spans="1:9" ht="12">
      <c r="A39" s="168" t="s">
        <v>26</v>
      </c>
      <c r="B39" s="131"/>
      <c r="C39" s="169"/>
      <c r="D39" s="169"/>
      <c r="E39" s="170"/>
      <c r="F39" s="170"/>
      <c r="G39" s="170"/>
      <c r="H39" s="170"/>
      <c r="I39" s="170"/>
    </row>
    <row r="40" spans="1:9" ht="12">
      <c r="A40" s="171" t="s">
        <v>31</v>
      </c>
      <c r="B40" s="160"/>
      <c r="C40" s="172"/>
      <c r="D40" s="172"/>
      <c r="E40" s="162"/>
      <c r="F40" s="162"/>
      <c r="G40" s="162"/>
      <c r="H40" s="162"/>
      <c r="I40" s="162"/>
    </row>
    <row r="41" spans="1:9" ht="12">
      <c r="A41" s="141"/>
      <c r="B41" s="142"/>
      <c r="C41" s="148"/>
      <c r="D41" s="148"/>
      <c r="E41" s="148"/>
      <c r="F41" s="148"/>
      <c r="G41" s="148"/>
      <c r="H41" s="148"/>
      <c r="I41" s="148"/>
    </row>
    <row r="42" spans="1:9" ht="12">
      <c r="A42" s="141" t="s">
        <v>6</v>
      </c>
      <c r="B42" s="142"/>
      <c r="C42" s="158"/>
      <c r="D42" s="158"/>
      <c r="E42" s="148"/>
      <c r="F42" s="148"/>
      <c r="G42" s="148"/>
      <c r="H42" s="148"/>
      <c r="I42" s="148"/>
    </row>
    <row r="43" spans="1:9" ht="12">
      <c r="A43" s="141"/>
      <c r="B43" s="142"/>
      <c r="C43" s="158"/>
      <c r="D43" s="158"/>
      <c r="E43" s="148"/>
      <c r="F43" s="148"/>
      <c r="G43" s="148"/>
      <c r="H43" s="148"/>
      <c r="I43" s="148"/>
    </row>
    <row r="44" spans="1:9" ht="12">
      <c r="A44" s="173" t="s">
        <v>8</v>
      </c>
      <c r="B44" s="163"/>
      <c r="C44" s="158"/>
      <c r="D44" s="158"/>
      <c r="E44" s="148"/>
      <c r="F44" s="148"/>
      <c r="G44" s="148"/>
      <c r="H44" s="148"/>
      <c r="I44" s="148"/>
    </row>
    <row r="45" spans="1:9" ht="12">
      <c r="A45" s="174" t="s">
        <v>9</v>
      </c>
      <c r="B45" s="175"/>
      <c r="C45" s="158"/>
      <c r="D45" s="158"/>
      <c r="E45" s="148"/>
      <c r="F45" s="148"/>
      <c r="G45" s="148"/>
      <c r="H45" s="148"/>
      <c r="I45" s="148"/>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91" r:id="rId1"/>
  <headerFooter alignWithMargins="0">
    <oddHeader>&amp;C&amp;"Arial,Bold"Report on Non-General Fund Information
&amp;"Arial,Regular"for Submittal to the 2020 Legislature</oddHeader>
    <oddFooter>&amp;LForm 37-47 (rev. 9/17/19)&amp;R&amp;D  &amp;T</oddFooter>
  </headerFooter>
</worksheet>
</file>

<file path=xl/worksheets/sheet9.xml><?xml version="1.0" encoding="utf-8"?>
<worksheet xmlns="http://schemas.openxmlformats.org/spreadsheetml/2006/main" xmlns:r="http://schemas.openxmlformats.org/officeDocument/2006/relationships">
  <dimension ref="A1:L8"/>
  <sheetViews>
    <sheetView zoomScalePageLayoutView="0" workbookViewId="0" topLeftCell="A1">
      <selection activeCell="Q36" sqref="Q36"/>
    </sheetView>
  </sheetViews>
  <sheetFormatPr defaultColWidth="9.140625" defaultRowHeight="12.75"/>
  <cols>
    <col min="7" max="7" width="10.7109375" style="0" bestFit="1" customWidth="1"/>
  </cols>
  <sheetData>
    <row r="1" spans="1:12" ht="14.25">
      <c r="A1" s="176" t="s">
        <v>289</v>
      </c>
      <c r="B1" s="177"/>
      <c r="C1" s="177"/>
      <c r="D1" s="177"/>
      <c r="E1" s="177"/>
      <c r="F1" s="130"/>
      <c r="G1" s="130"/>
      <c r="H1" s="177"/>
      <c r="I1" s="177"/>
      <c r="J1" s="130"/>
      <c r="K1" s="177"/>
      <c r="L1" s="130"/>
    </row>
    <row r="2" spans="1:12" ht="12">
      <c r="A2" s="130"/>
      <c r="B2" s="177"/>
      <c r="C2" s="177"/>
      <c r="D2" s="177"/>
      <c r="E2" s="177"/>
      <c r="F2" s="130"/>
      <c r="G2" s="130"/>
      <c r="H2" s="177"/>
      <c r="I2" s="177"/>
      <c r="J2" s="130"/>
      <c r="K2" s="177"/>
      <c r="L2" s="130"/>
    </row>
    <row r="3" spans="1:12" ht="28.5">
      <c r="A3" s="178" t="s">
        <v>109</v>
      </c>
      <c r="B3" s="178" t="s">
        <v>110</v>
      </c>
      <c r="C3" s="178" t="s">
        <v>111</v>
      </c>
      <c r="D3" s="178" t="s">
        <v>112</v>
      </c>
      <c r="E3" s="178" t="s">
        <v>113</v>
      </c>
      <c r="F3" s="178" t="s">
        <v>114</v>
      </c>
      <c r="G3" s="178" t="s">
        <v>115</v>
      </c>
      <c r="H3" s="178" t="s">
        <v>116</v>
      </c>
      <c r="I3" s="178" t="s">
        <v>117</v>
      </c>
      <c r="J3" s="178" t="s">
        <v>118</v>
      </c>
      <c r="K3" s="178" t="s">
        <v>119</v>
      </c>
      <c r="L3" s="178" t="s">
        <v>120</v>
      </c>
    </row>
    <row r="4" spans="1:12" ht="12">
      <c r="A4" s="130" t="s">
        <v>290</v>
      </c>
      <c r="B4" s="177" t="s">
        <v>122</v>
      </c>
      <c r="C4" s="177" t="s">
        <v>123</v>
      </c>
      <c r="D4" s="177">
        <v>2019</v>
      </c>
      <c r="E4" s="177">
        <v>209</v>
      </c>
      <c r="F4" s="130" t="s">
        <v>291</v>
      </c>
      <c r="G4" s="179">
        <v>400000</v>
      </c>
      <c r="H4" s="177" t="s">
        <v>125</v>
      </c>
      <c r="I4" s="177">
        <v>61</v>
      </c>
      <c r="J4" s="130" t="s">
        <v>292</v>
      </c>
      <c r="K4" s="177">
        <v>2</v>
      </c>
      <c r="L4" s="180">
        <v>43626</v>
      </c>
    </row>
    <row r="5" spans="1:12" ht="12">
      <c r="A5" s="130" t="s">
        <v>290</v>
      </c>
      <c r="B5" s="177" t="s">
        <v>122</v>
      </c>
      <c r="C5" s="177" t="s">
        <v>123</v>
      </c>
      <c r="D5" s="177">
        <v>2018</v>
      </c>
      <c r="E5" s="177">
        <v>209</v>
      </c>
      <c r="F5" s="130" t="s">
        <v>291</v>
      </c>
      <c r="G5" s="179">
        <v>108751.1</v>
      </c>
      <c r="H5" s="177" t="s">
        <v>125</v>
      </c>
      <c r="I5" s="177">
        <v>971</v>
      </c>
      <c r="J5" s="130" t="s">
        <v>293</v>
      </c>
      <c r="K5" s="177">
        <v>2</v>
      </c>
      <c r="L5" s="180">
        <v>43646</v>
      </c>
    </row>
    <row r="6" spans="1:12" ht="12">
      <c r="A6" s="130" t="s">
        <v>290</v>
      </c>
      <c r="B6" s="177" t="s">
        <v>122</v>
      </c>
      <c r="C6" s="177" t="s">
        <v>123</v>
      </c>
      <c r="D6" s="177">
        <v>2019</v>
      </c>
      <c r="E6" s="177">
        <v>209</v>
      </c>
      <c r="F6" s="130" t="s">
        <v>291</v>
      </c>
      <c r="G6" s="179">
        <v>-108751.1</v>
      </c>
      <c r="H6" s="177" t="s">
        <v>125</v>
      </c>
      <c r="I6" s="177">
        <v>972</v>
      </c>
      <c r="J6" s="130" t="s">
        <v>293</v>
      </c>
      <c r="K6" s="177">
        <v>1</v>
      </c>
      <c r="L6" s="180">
        <v>43646</v>
      </c>
    </row>
    <row r="7" spans="1:12" ht="12.75" thickBot="1">
      <c r="A7" s="130"/>
      <c r="B7" s="177"/>
      <c r="C7" s="177"/>
      <c r="D7" s="177"/>
      <c r="E7" s="177"/>
      <c r="F7" s="130"/>
      <c r="G7" s="181">
        <f>SUM(G4:G6)</f>
        <v>400000</v>
      </c>
      <c r="H7" s="177"/>
      <c r="I7" s="177"/>
      <c r="J7" s="130"/>
      <c r="K7" s="177"/>
      <c r="L7" s="130"/>
    </row>
    <row r="8" spans="1:12" ht="12.75" thickTop="1">
      <c r="A8" s="130"/>
      <c r="B8" s="177"/>
      <c r="C8" s="177"/>
      <c r="D8" s="177"/>
      <c r="E8" s="177"/>
      <c r="F8" s="130"/>
      <c r="G8" s="130"/>
      <c r="H8" s="177"/>
      <c r="I8" s="177"/>
      <c r="J8" s="130"/>
      <c r="K8" s="177"/>
      <c r="L8" s="130"/>
    </row>
  </sheetData>
  <sheetProtection/>
  <printOptions gridLines="1"/>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House of Representatives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dc:creator>
  <cp:keywords/>
  <dc:description/>
  <cp:lastModifiedBy>Lawrence Agcaoili</cp:lastModifiedBy>
  <cp:lastPrinted>2019-11-09T00:41:39Z</cp:lastPrinted>
  <dcterms:created xsi:type="dcterms:W3CDTF">2007-10-18T21:13:24Z</dcterms:created>
  <dcterms:modified xsi:type="dcterms:W3CDTF">2021-09-03T23:15:05Z</dcterms:modified>
  <cp:category/>
  <cp:version/>
  <cp:contentType/>
  <cp:contentStatus/>
</cp:coreProperties>
</file>